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KotL\Desktop\DOKLADY K AKCÍM\2022\Oprava trati v úseku Roztoky u Křivoklátu - Rakovník\Podklady soutěž\Final nové\"/>
    </mc:Choice>
  </mc:AlternateContent>
  <xr:revisionPtr revIDLastSave="0" documentId="13_ncr:1_{4C01B2B9-8A06-465A-86F1-CEC2F30BE726}" xr6:coauthVersionLast="36" xr6:coauthVersionMax="36" xr10:uidLastSave="{00000000-0000-0000-0000-000000000000}"/>
  <bookViews>
    <workbookView xWindow="0" yWindow="0" windowWidth="19200" windowHeight="6410" firstSheet="8" activeTab="10" xr2:uid="{00000000-000D-0000-FFFF-FFFF00000000}"/>
  </bookViews>
  <sheets>
    <sheet name="Rekapitulace stavby" sheetId="1" r:id="rId1"/>
    <sheet name="SO 01 - Lašovice - Rakovník" sheetId="2" r:id="rId2"/>
    <sheet name="SO 02 - Lašovice" sheetId="3" r:id="rId3"/>
    <sheet name="SO 03 - Roztoky u Křivokl..." sheetId="4" r:id="rId4"/>
    <sheet name="SO 04 - Přejezd P2328" sheetId="5" r:id="rId5"/>
    <sheet name="SO 05 - Oprava nástupiště..." sheetId="6" r:id="rId6"/>
    <sheet name="SO 06 - Oprava nástupiště..." sheetId="7" r:id="rId7"/>
    <sheet name="SO 07 - Výřez vegetace" sheetId="8" r:id="rId8"/>
    <sheet name="SO 08 - Zabezpečovací zař..." sheetId="9" r:id="rId9"/>
    <sheet name="SO 09 - Oprava mostu v km..." sheetId="10" r:id="rId10"/>
    <sheet name="SO 10 - VRN" sheetId="11" r:id="rId11"/>
  </sheets>
  <definedNames>
    <definedName name="_xlnm._FilterDatabase" localSheetId="1" hidden="1">'SO 01 - Lašovice - Rakovník'!$C$120:$K$317</definedName>
    <definedName name="_xlnm._FilterDatabase" localSheetId="2" hidden="1">'SO 02 - Lašovice'!$C$120:$K$758</definedName>
    <definedName name="_xlnm._FilterDatabase" localSheetId="3" hidden="1">'SO 03 - Roztoky u Křivokl...'!$C$120:$K$241</definedName>
    <definedName name="_xlnm._FilterDatabase" localSheetId="4" hidden="1">'SO 04 - Přejezd P2328'!$C$119:$K$222</definedName>
    <definedName name="_xlnm._FilterDatabase" localSheetId="5" hidden="1">'SO 05 - Oprava nástupiště...'!$C$124:$K$283</definedName>
    <definedName name="_xlnm._FilterDatabase" localSheetId="6" hidden="1">'SO 06 - Oprava nástupiště...'!$C$119:$K$197</definedName>
    <definedName name="_xlnm._FilterDatabase" localSheetId="7" hidden="1">'SO 07 - Výřez vegetace'!$C$118:$K$147</definedName>
    <definedName name="_xlnm._FilterDatabase" localSheetId="8" hidden="1">'SO 08 - Zabezpečovací zař...'!$C$117:$K$135</definedName>
    <definedName name="_xlnm._FilterDatabase" localSheetId="9" hidden="1">'SO 09 - Oprava mostu v km...'!$C$125:$K$322</definedName>
    <definedName name="_xlnm._FilterDatabase" localSheetId="10" hidden="1">'SO 10 - VRN'!$C$117:$K$191</definedName>
    <definedName name="_xlnm.Print_Titles" localSheetId="0">'Rekapitulace stavby'!$92:$92</definedName>
    <definedName name="_xlnm.Print_Titles" localSheetId="1">'SO 01 - Lašovice - Rakovník'!$120:$120</definedName>
    <definedName name="_xlnm.Print_Titles" localSheetId="2">'SO 02 - Lašovice'!$120:$120</definedName>
    <definedName name="_xlnm.Print_Titles" localSheetId="3">'SO 03 - Roztoky u Křivokl...'!$120:$120</definedName>
    <definedName name="_xlnm.Print_Titles" localSheetId="4">'SO 04 - Přejezd P2328'!$119:$119</definedName>
    <definedName name="_xlnm.Print_Titles" localSheetId="5">'SO 05 - Oprava nástupiště...'!$124:$124</definedName>
    <definedName name="_xlnm.Print_Titles" localSheetId="6">'SO 06 - Oprava nástupiště...'!$119:$119</definedName>
    <definedName name="_xlnm.Print_Titles" localSheetId="7">'SO 07 - Výřez vegetace'!$118:$118</definedName>
    <definedName name="_xlnm.Print_Titles" localSheetId="8">'SO 08 - Zabezpečovací zař...'!$117:$117</definedName>
    <definedName name="_xlnm.Print_Titles" localSheetId="9">'SO 09 - Oprava mostu v km...'!$125:$125</definedName>
    <definedName name="_xlnm.Print_Titles" localSheetId="10">'SO 10 - VRN'!$117:$117</definedName>
    <definedName name="_xlnm.Print_Area" localSheetId="0">'Rekapitulace stavby'!$D$4:$AO$76,'Rekapitulace stavby'!$C$82:$AQ$105</definedName>
    <definedName name="_xlnm.Print_Area" localSheetId="1">'SO 01 - Lašovice - Rakovník'!$C$108:$K$317</definedName>
    <definedName name="_xlnm.Print_Area" localSheetId="2">'SO 02 - Lašovice'!$C$108:$K$758</definedName>
    <definedName name="_xlnm.Print_Area" localSheetId="3">'SO 03 - Roztoky u Křivokl...'!$C$108:$K$241</definedName>
    <definedName name="_xlnm.Print_Area" localSheetId="4">'SO 04 - Přejezd P2328'!$C$107:$K$222</definedName>
    <definedName name="_xlnm.Print_Area" localSheetId="5">'SO 05 - Oprava nástupiště...'!$C$112:$K$283</definedName>
    <definedName name="_xlnm.Print_Area" localSheetId="6">'SO 06 - Oprava nástupiště...'!$C$107:$K$197</definedName>
    <definedName name="_xlnm.Print_Area" localSheetId="7">'SO 07 - Výřez vegetace'!$C$106:$K$147</definedName>
    <definedName name="_xlnm.Print_Area" localSheetId="8">'SO 08 - Zabezpečovací zař...'!$C$105:$K$135</definedName>
    <definedName name="_xlnm.Print_Area" localSheetId="9">'SO 09 - Oprava mostu v km...'!$C$113:$K$322</definedName>
    <definedName name="_xlnm.Print_Area" localSheetId="10">'SO 10 - VRN'!$C$105:$K$191</definedName>
  </definedNames>
  <calcPr calcId="191029"/>
</workbook>
</file>

<file path=xl/calcChain.xml><?xml version="1.0" encoding="utf-8"?>
<calcChain xmlns="http://schemas.openxmlformats.org/spreadsheetml/2006/main">
  <c r="J37" i="11" l="1"/>
  <c r="J36" i="11"/>
  <c r="AY104" i="1"/>
  <c r="J35" i="11"/>
  <c r="AX104" i="1" s="1"/>
  <c r="BI186" i="11"/>
  <c r="BH186" i="11"/>
  <c r="BG186" i="11"/>
  <c r="BF186" i="11"/>
  <c r="T186" i="11"/>
  <c r="R186" i="11"/>
  <c r="P186" i="11"/>
  <c r="BI180" i="11"/>
  <c r="BH180" i="11"/>
  <c r="BG180" i="11"/>
  <c r="BF180" i="11"/>
  <c r="T180" i="11"/>
  <c r="R180" i="11"/>
  <c r="P180" i="11"/>
  <c r="BI175" i="11"/>
  <c r="BH175" i="11"/>
  <c r="BG175" i="11"/>
  <c r="BF175" i="11"/>
  <c r="T175" i="11"/>
  <c r="R175" i="11"/>
  <c r="P175" i="11"/>
  <c r="BI170" i="11"/>
  <c r="BH170" i="11"/>
  <c r="BG170" i="11"/>
  <c r="BF170" i="11"/>
  <c r="T170" i="11"/>
  <c r="R170" i="11"/>
  <c r="P170" i="11"/>
  <c r="BI160" i="11"/>
  <c r="BH160" i="11"/>
  <c r="BG160" i="11"/>
  <c r="BF160" i="11"/>
  <c r="T160" i="11"/>
  <c r="R160" i="11"/>
  <c r="P160" i="11"/>
  <c r="BI156" i="11"/>
  <c r="BH156" i="11"/>
  <c r="BG156" i="11"/>
  <c r="BF156" i="11"/>
  <c r="T156" i="11"/>
  <c r="R156" i="11"/>
  <c r="P156" i="11"/>
  <c r="BI149" i="11"/>
  <c r="BH149" i="11"/>
  <c r="BG149" i="11"/>
  <c r="BF149" i="11"/>
  <c r="T149" i="11"/>
  <c r="R149" i="11"/>
  <c r="P149" i="11"/>
  <c r="BI144" i="11"/>
  <c r="BH144" i="11"/>
  <c r="BG144" i="11"/>
  <c r="BF144" i="11"/>
  <c r="T144" i="11"/>
  <c r="R144" i="11"/>
  <c r="P144" i="11"/>
  <c r="BI139" i="11"/>
  <c r="BH139" i="11"/>
  <c r="BG139" i="11"/>
  <c r="BF139" i="11"/>
  <c r="T139" i="11"/>
  <c r="R139" i="11"/>
  <c r="P139" i="11"/>
  <c r="BI134" i="11"/>
  <c r="BH134" i="11"/>
  <c r="BG134" i="11"/>
  <c r="BF134" i="11"/>
  <c r="T134" i="11"/>
  <c r="R134" i="11"/>
  <c r="P134" i="11"/>
  <c r="BI125" i="11"/>
  <c r="BH125" i="11"/>
  <c r="BG125" i="11"/>
  <c r="BF125" i="11"/>
  <c r="T125" i="11"/>
  <c r="R125" i="11"/>
  <c r="P125" i="11"/>
  <c r="BI120" i="11"/>
  <c r="BH120" i="11"/>
  <c r="BG120" i="11"/>
  <c r="BF120" i="11"/>
  <c r="T120" i="11"/>
  <c r="T119" i="11" s="1"/>
  <c r="R120" i="11"/>
  <c r="R119" i="11" s="1"/>
  <c r="P120" i="11"/>
  <c r="P119" i="11" s="1"/>
  <c r="J115" i="11"/>
  <c r="F114" i="11"/>
  <c r="F112" i="11"/>
  <c r="E110" i="11"/>
  <c r="J92" i="11"/>
  <c r="F91" i="11"/>
  <c r="F89" i="11"/>
  <c r="E87" i="11"/>
  <c r="J21" i="11"/>
  <c r="E21" i="11"/>
  <c r="J114" i="11"/>
  <c r="J20" i="11"/>
  <c r="J18" i="11"/>
  <c r="E18" i="11"/>
  <c r="F92" i="11"/>
  <c r="J17" i="11"/>
  <c r="J12" i="11"/>
  <c r="J112" i="11"/>
  <c r="E7" i="11"/>
  <c r="E85" i="11"/>
  <c r="J37" i="10"/>
  <c r="J36" i="10"/>
  <c r="AY103" i="1"/>
  <c r="J35" i="10"/>
  <c r="AX103" i="1" s="1"/>
  <c r="BI319" i="10"/>
  <c r="BH319" i="10"/>
  <c r="BG319" i="10"/>
  <c r="BF319" i="10"/>
  <c r="T319" i="10"/>
  <c r="R319" i="10"/>
  <c r="P319" i="10"/>
  <c r="BI315" i="10"/>
  <c r="BH315" i="10"/>
  <c r="BG315" i="10"/>
  <c r="BF315" i="10"/>
  <c r="T315" i="10"/>
  <c r="R315" i="10"/>
  <c r="P315" i="10"/>
  <c r="BI310" i="10"/>
  <c r="BH310" i="10"/>
  <c r="BG310" i="10"/>
  <c r="BF310" i="10"/>
  <c r="T310" i="10"/>
  <c r="R310" i="10"/>
  <c r="P310" i="10"/>
  <c r="BI305" i="10"/>
  <c r="BH305" i="10"/>
  <c r="BG305" i="10"/>
  <c r="BF305" i="10"/>
  <c r="T305" i="10"/>
  <c r="R305" i="10"/>
  <c r="P305" i="10"/>
  <c r="BI299" i="10"/>
  <c r="BH299" i="10"/>
  <c r="BG299" i="10"/>
  <c r="BF299" i="10"/>
  <c r="T299" i="10"/>
  <c r="R299" i="10"/>
  <c r="P299" i="10"/>
  <c r="BI293" i="10"/>
  <c r="BH293" i="10"/>
  <c r="BG293" i="10"/>
  <c r="BF293" i="10"/>
  <c r="T293" i="10"/>
  <c r="R293" i="10"/>
  <c r="P293" i="10"/>
  <c r="BI289" i="10"/>
  <c r="BH289" i="10"/>
  <c r="BG289" i="10"/>
  <c r="BF289" i="10"/>
  <c r="T289" i="10"/>
  <c r="R289" i="10"/>
  <c r="P289" i="10"/>
  <c r="BI284" i="10"/>
  <c r="BH284" i="10"/>
  <c r="BG284" i="10"/>
  <c r="BF284" i="10"/>
  <c r="T284" i="10"/>
  <c r="R284" i="10"/>
  <c r="P284" i="10"/>
  <c r="BI279" i="10"/>
  <c r="BH279" i="10"/>
  <c r="BG279" i="10"/>
  <c r="BF279" i="10"/>
  <c r="T279" i="10"/>
  <c r="R279" i="10"/>
  <c r="P279" i="10"/>
  <c r="BI275" i="10"/>
  <c r="BH275" i="10"/>
  <c r="BG275" i="10"/>
  <c r="BF275" i="10"/>
  <c r="T275" i="10"/>
  <c r="R275" i="10"/>
  <c r="P275" i="10"/>
  <c r="BI270" i="10"/>
  <c r="BH270" i="10"/>
  <c r="BG270" i="10"/>
  <c r="BF270" i="10"/>
  <c r="T270" i="10"/>
  <c r="R270" i="10"/>
  <c r="P270" i="10"/>
  <c r="BI264" i="10"/>
  <c r="BH264" i="10"/>
  <c r="BG264" i="10"/>
  <c r="BF264" i="10"/>
  <c r="T264" i="10"/>
  <c r="R264" i="10"/>
  <c r="P264" i="10"/>
  <c r="BI261" i="10"/>
  <c r="BH261" i="10"/>
  <c r="BG261" i="10"/>
  <c r="BF261" i="10"/>
  <c r="T261" i="10"/>
  <c r="R261" i="10"/>
  <c r="P261" i="10"/>
  <c r="BI258" i="10"/>
  <c r="BH258" i="10"/>
  <c r="BG258" i="10"/>
  <c r="BF258" i="10"/>
  <c r="T258" i="10"/>
  <c r="R258" i="10"/>
  <c r="P258" i="10"/>
  <c r="BI253" i="10"/>
  <c r="BH253" i="10"/>
  <c r="BG253" i="10"/>
  <c r="BF253" i="10"/>
  <c r="T253" i="10"/>
  <c r="R253" i="10"/>
  <c r="P253" i="10"/>
  <c r="BI248" i="10"/>
  <c r="BH248" i="10"/>
  <c r="BG248" i="10"/>
  <c r="BF248" i="10"/>
  <c r="T248" i="10"/>
  <c r="R248" i="10"/>
  <c r="P248" i="10"/>
  <c r="BI243" i="10"/>
  <c r="BH243" i="10"/>
  <c r="BG243" i="10"/>
  <c r="BF243" i="10"/>
  <c r="T243" i="10"/>
  <c r="R243" i="10"/>
  <c r="P243" i="10"/>
  <c r="BI240" i="10"/>
  <c r="BH240" i="10"/>
  <c r="BG240" i="10"/>
  <c r="BF240" i="10"/>
  <c r="T240" i="10"/>
  <c r="R240" i="10"/>
  <c r="P240" i="10"/>
  <c r="BI235" i="10"/>
  <c r="BH235" i="10"/>
  <c r="BG235" i="10"/>
  <c r="BF235" i="10"/>
  <c r="T235" i="10"/>
  <c r="R235" i="10"/>
  <c r="P235" i="10"/>
  <c r="BI229" i="10"/>
  <c r="BH229" i="10"/>
  <c r="BG229" i="10"/>
  <c r="BF229" i="10"/>
  <c r="T229" i="10"/>
  <c r="R229" i="10"/>
  <c r="P229" i="10"/>
  <c r="BI226" i="10"/>
  <c r="BH226" i="10"/>
  <c r="BG226" i="10"/>
  <c r="BF226" i="10"/>
  <c r="T226" i="10"/>
  <c r="R226" i="10"/>
  <c r="P226" i="10"/>
  <c r="BI224" i="10"/>
  <c r="BH224" i="10"/>
  <c r="BG224" i="10"/>
  <c r="BF224" i="10"/>
  <c r="T224" i="10"/>
  <c r="R224" i="10"/>
  <c r="P224" i="10"/>
  <c r="BI220" i="10"/>
  <c r="BH220" i="10"/>
  <c r="BG220" i="10"/>
  <c r="BF220" i="10"/>
  <c r="T220" i="10"/>
  <c r="R220" i="10"/>
  <c r="P220" i="10"/>
  <c r="BI215" i="10"/>
  <c r="BH215" i="10"/>
  <c r="BG215" i="10"/>
  <c r="BF215" i="10"/>
  <c r="T215" i="10"/>
  <c r="R215" i="10"/>
  <c r="P215" i="10"/>
  <c r="BI210" i="10"/>
  <c r="BH210" i="10"/>
  <c r="BG210" i="10"/>
  <c r="BF210" i="10"/>
  <c r="T210" i="10"/>
  <c r="R210" i="10"/>
  <c r="P210" i="10"/>
  <c r="BI205" i="10"/>
  <c r="BH205" i="10"/>
  <c r="BG205" i="10"/>
  <c r="BF205" i="10"/>
  <c r="T205" i="10"/>
  <c r="R205" i="10"/>
  <c r="P205" i="10"/>
  <c r="BI199" i="10"/>
  <c r="BH199" i="10"/>
  <c r="BG199" i="10"/>
  <c r="BF199" i="10"/>
  <c r="T199" i="10"/>
  <c r="T198" i="10" s="1"/>
  <c r="R199" i="10"/>
  <c r="R198" i="10"/>
  <c r="P199" i="10"/>
  <c r="P198" i="10" s="1"/>
  <c r="BI193" i="10"/>
  <c r="BH193" i="10"/>
  <c r="BG193" i="10"/>
  <c r="BF193" i="10"/>
  <c r="T193" i="10"/>
  <c r="R193" i="10"/>
  <c r="P193" i="10"/>
  <c r="BI187" i="10"/>
  <c r="BH187" i="10"/>
  <c r="BG187" i="10"/>
  <c r="BF187" i="10"/>
  <c r="T187" i="10"/>
  <c r="R187" i="10"/>
  <c r="P187" i="10"/>
  <c r="BI184" i="10"/>
  <c r="BH184" i="10"/>
  <c r="BG184" i="10"/>
  <c r="BF184" i="10"/>
  <c r="T184" i="10"/>
  <c r="R184" i="10"/>
  <c r="P184" i="10"/>
  <c r="BI178" i="10"/>
  <c r="BH178" i="10"/>
  <c r="BG178" i="10"/>
  <c r="BF178" i="10"/>
  <c r="T178" i="10"/>
  <c r="R178" i="10"/>
  <c r="P178" i="10"/>
  <c r="BI172" i="10"/>
  <c r="BH172" i="10"/>
  <c r="BG172" i="10"/>
  <c r="BF172" i="10"/>
  <c r="T172" i="10"/>
  <c r="R172" i="10"/>
  <c r="P172" i="10"/>
  <c r="BI165" i="10"/>
  <c r="BH165" i="10"/>
  <c r="BG165" i="10"/>
  <c r="BF165" i="10"/>
  <c r="T165" i="10"/>
  <c r="T159" i="10"/>
  <c r="R165" i="10"/>
  <c r="R159" i="10"/>
  <c r="P165" i="10"/>
  <c r="BI160" i="10"/>
  <c r="BH160" i="10"/>
  <c r="BG160" i="10"/>
  <c r="BF160" i="10"/>
  <c r="T160" i="10"/>
  <c r="R160" i="10"/>
  <c r="P160" i="10"/>
  <c r="P159" i="10" s="1"/>
  <c r="BI154" i="10"/>
  <c r="BH154" i="10"/>
  <c r="BG154" i="10"/>
  <c r="BF154" i="10"/>
  <c r="T154" i="10"/>
  <c r="R154" i="10"/>
  <c r="P154" i="10"/>
  <c r="BI149" i="10"/>
  <c r="BH149" i="10"/>
  <c r="BG149" i="10"/>
  <c r="BF149" i="10"/>
  <c r="T149" i="10"/>
  <c r="R149" i="10"/>
  <c r="P149" i="10"/>
  <c r="BI144" i="10"/>
  <c r="BH144" i="10"/>
  <c r="BG144" i="10"/>
  <c r="BF144" i="10"/>
  <c r="T144" i="10"/>
  <c r="R144" i="10"/>
  <c r="P144" i="10"/>
  <c r="BI139" i="10"/>
  <c r="BH139" i="10"/>
  <c r="BG139" i="10"/>
  <c r="BF139" i="10"/>
  <c r="T139" i="10"/>
  <c r="R139" i="10"/>
  <c r="P139" i="10"/>
  <c r="BI134" i="10"/>
  <c r="BH134" i="10"/>
  <c r="BG134" i="10"/>
  <c r="BF134" i="10"/>
  <c r="T134" i="10"/>
  <c r="R134" i="10"/>
  <c r="P134" i="10"/>
  <c r="BI129" i="10"/>
  <c r="BH129" i="10"/>
  <c r="BG129" i="10"/>
  <c r="F35" i="10" s="1"/>
  <c r="BF129" i="10"/>
  <c r="T129" i="10"/>
  <c r="R129" i="10"/>
  <c r="P129" i="10"/>
  <c r="J123" i="10"/>
  <c r="F122" i="10"/>
  <c r="F120" i="10"/>
  <c r="E118" i="10"/>
  <c r="J92" i="10"/>
  <c r="F91" i="10"/>
  <c r="F89" i="10"/>
  <c r="E87" i="10"/>
  <c r="J21" i="10"/>
  <c r="E21" i="10"/>
  <c r="J122" i="10"/>
  <c r="J20" i="10"/>
  <c r="J18" i="10"/>
  <c r="E18" i="10"/>
  <c r="F92" i="10"/>
  <c r="J17" i="10"/>
  <c r="J12" i="10"/>
  <c r="J89" i="10" s="1"/>
  <c r="E7" i="10"/>
  <c r="E116" i="10"/>
  <c r="J37" i="9"/>
  <c r="J36" i="9"/>
  <c r="AY102" i="1"/>
  <c r="J35" i="9"/>
  <c r="AX102" i="1"/>
  <c r="BI131" i="9"/>
  <c r="BH131" i="9"/>
  <c r="BG131" i="9"/>
  <c r="BF131" i="9"/>
  <c r="T131" i="9"/>
  <c r="R131" i="9"/>
  <c r="P131" i="9"/>
  <c r="BI126" i="9"/>
  <c r="BH126" i="9"/>
  <c r="BG126" i="9"/>
  <c r="BF126" i="9"/>
  <c r="T126" i="9"/>
  <c r="R126" i="9"/>
  <c r="P126" i="9"/>
  <c r="BI121" i="9"/>
  <c r="BH121" i="9"/>
  <c r="BG121" i="9"/>
  <c r="BF121" i="9"/>
  <c r="T121" i="9"/>
  <c r="R121" i="9"/>
  <c r="P121" i="9"/>
  <c r="J115" i="9"/>
  <c r="F114" i="9"/>
  <c r="F112" i="9"/>
  <c r="E110" i="9"/>
  <c r="J92" i="9"/>
  <c r="F91" i="9"/>
  <c r="F89" i="9"/>
  <c r="E87" i="9"/>
  <c r="J21" i="9"/>
  <c r="E21" i="9"/>
  <c r="J114" i="9"/>
  <c r="J20" i="9"/>
  <c r="J18" i="9"/>
  <c r="E18" i="9"/>
  <c r="F115" i="9"/>
  <c r="J17" i="9"/>
  <c r="J12" i="9"/>
  <c r="J112" i="9"/>
  <c r="E7" i="9"/>
  <c r="E108" i="9" s="1"/>
  <c r="J37" i="8"/>
  <c r="J36" i="8"/>
  <c r="AY101" i="1"/>
  <c r="J35" i="8"/>
  <c r="AX101" i="1"/>
  <c r="BI143" i="8"/>
  <c r="BH143" i="8"/>
  <c r="BG143" i="8"/>
  <c r="BF143" i="8"/>
  <c r="T143" i="8"/>
  <c r="T142" i="8"/>
  <c r="R143" i="8"/>
  <c r="R142" i="8"/>
  <c r="P143"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BI126" i="8"/>
  <c r="BH126" i="8"/>
  <c r="BG126" i="8"/>
  <c r="BF126" i="8"/>
  <c r="T126" i="8"/>
  <c r="R126" i="8"/>
  <c r="P126" i="8"/>
  <c r="BI124" i="8"/>
  <c r="BH124" i="8"/>
  <c r="BG124" i="8"/>
  <c r="BF124" i="8"/>
  <c r="T124" i="8"/>
  <c r="R124" i="8"/>
  <c r="P124" i="8"/>
  <c r="BI122" i="8"/>
  <c r="BH122" i="8"/>
  <c r="BG122" i="8"/>
  <c r="BF122" i="8"/>
  <c r="T122" i="8"/>
  <c r="R122" i="8"/>
  <c r="P122" i="8"/>
  <c r="J116" i="8"/>
  <c r="F115" i="8"/>
  <c r="F113" i="8"/>
  <c r="E111" i="8"/>
  <c r="J92" i="8"/>
  <c r="F91" i="8"/>
  <c r="F89" i="8"/>
  <c r="E87" i="8"/>
  <c r="J21" i="8"/>
  <c r="E21" i="8"/>
  <c r="J91" i="8" s="1"/>
  <c r="J20" i="8"/>
  <c r="J18" i="8"/>
  <c r="E18" i="8"/>
  <c r="F92" i="8"/>
  <c r="J17" i="8"/>
  <c r="J12" i="8"/>
  <c r="J113" i="8"/>
  <c r="E7" i="8"/>
  <c r="E85" i="8"/>
  <c r="J37" i="7"/>
  <c r="J36" i="7"/>
  <c r="AY100" i="1" s="1"/>
  <c r="J35" i="7"/>
  <c r="AX100" i="1"/>
  <c r="BI193" i="7"/>
  <c r="BH193" i="7"/>
  <c r="BG193" i="7"/>
  <c r="BF193" i="7"/>
  <c r="T193" i="7"/>
  <c r="R193" i="7"/>
  <c r="P193" i="7"/>
  <c r="BI188" i="7"/>
  <c r="BH188" i="7"/>
  <c r="BG188" i="7"/>
  <c r="BF188" i="7"/>
  <c r="T188" i="7"/>
  <c r="R188" i="7"/>
  <c r="P188" i="7"/>
  <c r="BI183" i="7"/>
  <c r="BH183" i="7"/>
  <c r="BG183" i="7"/>
  <c r="BF183" i="7"/>
  <c r="T183" i="7"/>
  <c r="R183" i="7"/>
  <c r="P183" i="7"/>
  <c r="BI177" i="7"/>
  <c r="BH177" i="7"/>
  <c r="BG177" i="7"/>
  <c r="BF177" i="7"/>
  <c r="T177" i="7"/>
  <c r="R177" i="7"/>
  <c r="P177" i="7"/>
  <c r="BI173" i="7"/>
  <c r="BH173" i="7"/>
  <c r="BG173" i="7"/>
  <c r="BF173" i="7"/>
  <c r="T173" i="7"/>
  <c r="R173" i="7"/>
  <c r="P173" i="7"/>
  <c r="BI168" i="7"/>
  <c r="BH168" i="7"/>
  <c r="BG168" i="7"/>
  <c r="BF168" i="7"/>
  <c r="T168" i="7"/>
  <c r="R168" i="7"/>
  <c r="P168" i="7"/>
  <c r="BI161" i="7"/>
  <c r="BH161" i="7"/>
  <c r="BG161" i="7"/>
  <c r="BF161" i="7"/>
  <c r="T161" i="7"/>
  <c r="R161" i="7"/>
  <c r="P161" i="7"/>
  <c r="BI155" i="7"/>
  <c r="BH155" i="7"/>
  <c r="BG155" i="7"/>
  <c r="BF155" i="7"/>
  <c r="T155" i="7"/>
  <c r="R155" i="7"/>
  <c r="P155" i="7"/>
  <c r="BI148" i="7"/>
  <c r="BH148" i="7"/>
  <c r="BG148" i="7"/>
  <c r="BF148" i="7"/>
  <c r="T148" i="7"/>
  <c r="R148" i="7"/>
  <c r="P148" i="7"/>
  <c r="BI142" i="7"/>
  <c r="BH142" i="7"/>
  <c r="BG142" i="7"/>
  <c r="BF142" i="7"/>
  <c r="T142" i="7"/>
  <c r="R142" i="7"/>
  <c r="P142" i="7"/>
  <c r="BI138" i="7"/>
  <c r="BH138" i="7"/>
  <c r="BG138" i="7"/>
  <c r="BF138" i="7"/>
  <c r="T138" i="7"/>
  <c r="R138" i="7"/>
  <c r="P138" i="7"/>
  <c r="BI133" i="7"/>
  <c r="BH133" i="7"/>
  <c r="BG133" i="7"/>
  <c r="BF133" i="7"/>
  <c r="T133" i="7"/>
  <c r="R133" i="7"/>
  <c r="P133" i="7"/>
  <c r="BI127" i="7"/>
  <c r="BH127" i="7"/>
  <c r="BG127" i="7"/>
  <c r="BF127" i="7"/>
  <c r="T127" i="7"/>
  <c r="R127" i="7"/>
  <c r="P127" i="7"/>
  <c r="BI123" i="7"/>
  <c r="BH123" i="7"/>
  <c r="BG123" i="7"/>
  <c r="BF123" i="7"/>
  <c r="T123" i="7"/>
  <c r="R123" i="7"/>
  <c r="P123" i="7"/>
  <c r="J117" i="7"/>
  <c r="F116" i="7"/>
  <c r="F114" i="7"/>
  <c r="E112" i="7"/>
  <c r="J92" i="7"/>
  <c r="F91" i="7"/>
  <c r="F89" i="7"/>
  <c r="E87" i="7"/>
  <c r="J21" i="7"/>
  <c r="E21" i="7"/>
  <c r="J116" i="7"/>
  <c r="J20" i="7"/>
  <c r="J18" i="7"/>
  <c r="E18" i="7"/>
  <c r="F92" i="7"/>
  <c r="J17" i="7"/>
  <c r="J12" i="7"/>
  <c r="J89" i="7"/>
  <c r="E7" i="7"/>
  <c r="E85" i="7"/>
  <c r="J37" i="6"/>
  <c r="J36" i="6"/>
  <c r="AY99" i="1"/>
  <c r="J35" i="6"/>
  <c r="AX99" i="1"/>
  <c r="BI279" i="6"/>
  <c r="BH279" i="6"/>
  <c r="BG279" i="6"/>
  <c r="BF279" i="6"/>
  <c r="T279" i="6"/>
  <c r="T278" i="6"/>
  <c r="T277" i="6" s="1"/>
  <c r="R279" i="6"/>
  <c r="R278" i="6"/>
  <c r="R277" i="6"/>
  <c r="P279" i="6"/>
  <c r="P278" i="6"/>
  <c r="P277" i="6"/>
  <c r="BI272" i="6"/>
  <c r="BH272" i="6"/>
  <c r="BG272" i="6"/>
  <c r="BF272" i="6"/>
  <c r="T272" i="6"/>
  <c r="R272" i="6"/>
  <c r="P272" i="6"/>
  <c r="BI267" i="6"/>
  <c r="BH267" i="6"/>
  <c r="BG267" i="6"/>
  <c r="BF267" i="6"/>
  <c r="T267" i="6"/>
  <c r="R267" i="6"/>
  <c r="P267" i="6"/>
  <c r="BI262" i="6"/>
  <c r="BH262" i="6"/>
  <c r="BG262" i="6"/>
  <c r="BF262" i="6"/>
  <c r="T262" i="6"/>
  <c r="R262" i="6"/>
  <c r="P262" i="6"/>
  <c r="BI257" i="6"/>
  <c r="BH257" i="6"/>
  <c r="BG257" i="6"/>
  <c r="BF257" i="6"/>
  <c r="T257" i="6"/>
  <c r="R257" i="6"/>
  <c r="P257" i="6"/>
  <c r="BI252" i="6"/>
  <c r="BH252" i="6"/>
  <c r="BG252" i="6"/>
  <c r="BF252" i="6"/>
  <c r="T252" i="6"/>
  <c r="R252" i="6"/>
  <c r="P252" i="6"/>
  <c r="BI242" i="6"/>
  <c r="BH242" i="6"/>
  <c r="BG242" i="6"/>
  <c r="BF242" i="6"/>
  <c r="T242" i="6"/>
  <c r="T241" i="6"/>
  <c r="R242" i="6"/>
  <c r="R241" i="6"/>
  <c r="P242" i="6"/>
  <c r="P241" i="6"/>
  <c r="BI236" i="6"/>
  <c r="BH236" i="6"/>
  <c r="BG236" i="6"/>
  <c r="BF236" i="6"/>
  <c r="T236" i="6"/>
  <c r="R236" i="6"/>
  <c r="P236" i="6"/>
  <c r="BI232" i="6"/>
  <c r="BH232" i="6"/>
  <c r="BG232" i="6"/>
  <c r="BF232" i="6"/>
  <c r="T232" i="6"/>
  <c r="R232" i="6"/>
  <c r="P232" i="6"/>
  <c r="BI228" i="6"/>
  <c r="BH228" i="6"/>
  <c r="BG228" i="6"/>
  <c r="BF228" i="6"/>
  <c r="T228" i="6"/>
  <c r="R228" i="6"/>
  <c r="P228" i="6"/>
  <c r="BI223" i="6"/>
  <c r="BH223" i="6"/>
  <c r="BG223" i="6"/>
  <c r="BF223" i="6"/>
  <c r="T223" i="6"/>
  <c r="R223" i="6"/>
  <c r="P223" i="6"/>
  <c r="BI215" i="6"/>
  <c r="BH215" i="6"/>
  <c r="BG215" i="6"/>
  <c r="BF215" i="6"/>
  <c r="T215" i="6"/>
  <c r="R215" i="6"/>
  <c r="P215" i="6"/>
  <c r="BI208" i="6"/>
  <c r="BH208" i="6"/>
  <c r="BG208" i="6"/>
  <c r="BF208" i="6"/>
  <c r="T208" i="6"/>
  <c r="R208" i="6"/>
  <c r="P208" i="6"/>
  <c r="BI205" i="6"/>
  <c r="BH205" i="6"/>
  <c r="BG205" i="6"/>
  <c r="BF205" i="6"/>
  <c r="T205" i="6"/>
  <c r="R205" i="6"/>
  <c r="P205" i="6"/>
  <c r="BI200" i="6"/>
  <c r="BH200" i="6"/>
  <c r="BG200" i="6"/>
  <c r="BF200" i="6"/>
  <c r="T200" i="6"/>
  <c r="R200" i="6"/>
  <c r="P200" i="6"/>
  <c r="BI194" i="6"/>
  <c r="BH194" i="6"/>
  <c r="BG194" i="6"/>
  <c r="BF194" i="6"/>
  <c r="T194" i="6"/>
  <c r="R194" i="6"/>
  <c r="P194" i="6"/>
  <c r="BI185" i="6"/>
  <c r="BH185" i="6"/>
  <c r="BG185" i="6"/>
  <c r="BF185" i="6"/>
  <c r="T185" i="6"/>
  <c r="R185" i="6"/>
  <c r="P185" i="6"/>
  <c r="BI174" i="6"/>
  <c r="BH174" i="6"/>
  <c r="BG174" i="6"/>
  <c r="BF174" i="6"/>
  <c r="T174" i="6"/>
  <c r="R174" i="6"/>
  <c r="P174" i="6"/>
  <c r="BI167" i="6"/>
  <c r="BH167" i="6"/>
  <c r="BG167" i="6"/>
  <c r="BF167" i="6"/>
  <c r="T167" i="6"/>
  <c r="R167" i="6"/>
  <c r="P167" i="6"/>
  <c r="BI159" i="6"/>
  <c r="BH159" i="6"/>
  <c r="BG159" i="6"/>
  <c r="BF159" i="6"/>
  <c r="T159" i="6"/>
  <c r="R159" i="6"/>
  <c r="P159" i="6"/>
  <c r="BI154" i="6"/>
  <c r="BH154" i="6"/>
  <c r="BG154" i="6"/>
  <c r="BF154" i="6"/>
  <c r="T154" i="6"/>
  <c r="R154" i="6"/>
  <c r="P154" i="6"/>
  <c r="BI149" i="6"/>
  <c r="BH149" i="6"/>
  <c r="BG149" i="6"/>
  <c r="BF149" i="6"/>
  <c r="T149" i="6"/>
  <c r="R149" i="6"/>
  <c r="P149"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4" i="6"/>
  <c r="BH134" i="6"/>
  <c r="BG134" i="6"/>
  <c r="BF134" i="6"/>
  <c r="T134" i="6"/>
  <c r="R134" i="6"/>
  <c r="P134" i="6"/>
  <c r="BI128" i="6"/>
  <c r="BH128" i="6"/>
  <c r="BG128" i="6"/>
  <c r="BF128" i="6"/>
  <c r="T128" i="6"/>
  <c r="T127" i="6"/>
  <c r="R128" i="6"/>
  <c r="R127" i="6"/>
  <c r="P128" i="6"/>
  <c r="P127" i="6"/>
  <c r="J122" i="6"/>
  <c r="F121" i="6"/>
  <c r="F119" i="6"/>
  <c r="E117" i="6"/>
  <c r="J92" i="6"/>
  <c r="F91" i="6"/>
  <c r="F89" i="6"/>
  <c r="E87" i="6"/>
  <c r="J21" i="6"/>
  <c r="E21" i="6"/>
  <c r="J121" i="6"/>
  <c r="J20" i="6"/>
  <c r="J18" i="6"/>
  <c r="E18" i="6"/>
  <c r="F122" i="6"/>
  <c r="J17" i="6"/>
  <c r="J12" i="6"/>
  <c r="J89" i="6"/>
  <c r="E7" i="6"/>
  <c r="E85" i="6"/>
  <c r="J37" i="5"/>
  <c r="J36" i="5"/>
  <c r="AY98" i="1" s="1"/>
  <c r="J35" i="5"/>
  <c r="AX98" i="1"/>
  <c r="BI218" i="5"/>
  <c r="BH218" i="5"/>
  <c r="BG218" i="5"/>
  <c r="BF218" i="5"/>
  <c r="T218" i="5"/>
  <c r="R218" i="5"/>
  <c r="P218" i="5"/>
  <c r="BI211" i="5"/>
  <c r="BH211" i="5"/>
  <c r="BG211" i="5"/>
  <c r="BF211" i="5"/>
  <c r="T211" i="5"/>
  <c r="R211" i="5"/>
  <c r="P211" i="5"/>
  <c r="BI206" i="5"/>
  <c r="BH206" i="5"/>
  <c r="BG206" i="5"/>
  <c r="BF206" i="5"/>
  <c r="T206" i="5"/>
  <c r="R206" i="5"/>
  <c r="P206" i="5"/>
  <c r="BI201" i="5"/>
  <c r="BH201" i="5"/>
  <c r="BG201" i="5"/>
  <c r="BF201" i="5"/>
  <c r="T201" i="5"/>
  <c r="R201" i="5"/>
  <c r="P201" i="5"/>
  <c r="BI194" i="5"/>
  <c r="BH194" i="5"/>
  <c r="BG194" i="5"/>
  <c r="BF194" i="5"/>
  <c r="T194" i="5"/>
  <c r="R194" i="5"/>
  <c r="P194" i="5"/>
  <c r="BI189" i="5"/>
  <c r="BH189" i="5"/>
  <c r="BG189" i="5"/>
  <c r="BF189" i="5"/>
  <c r="T189" i="5"/>
  <c r="R189" i="5"/>
  <c r="P189" i="5"/>
  <c r="BI184" i="5"/>
  <c r="BH184" i="5"/>
  <c r="BG184" i="5"/>
  <c r="BF184" i="5"/>
  <c r="T184" i="5"/>
  <c r="R184" i="5"/>
  <c r="P184" i="5"/>
  <c r="BI179" i="5"/>
  <c r="BH179" i="5"/>
  <c r="BG179" i="5"/>
  <c r="BF179" i="5"/>
  <c r="T179" i="5"/>
  <c r="R179" i="5"/>
  <c r="P179" i="5"/>
  <c r="BI175" i="5"/>
  <c r="BH175" i="5"/>
  <c r="BG175" i="5"/>
  <c r="BF175" i="5"/>
  <c r="T175" i="5"/>
  <c r="R175" i="5"/>
  <c r="P175" i="5"/>
  <c r="BI170" i="5"/>
  <c r="BH170" i="5"/>
  <c r="BG170" i="5"/>
  <c r="BF170" i="5"/>
  <c r="T170" i="5"/>
  <c r="R170" i="5"/>
  <c r="P170" i="5"/>
  <c r="BI165" i="5"/>
  <c r="BH165" i="5"/>
  <c r="BG165" i="5"/>
  <c r="BF165" i="5"/>
  <c r="T165" i="5"/>
  <c r="R165" i="5"/>
  <c r="P165" i="5"/>
  <c r="BI159" i="5"/>
  <c r="BH159" i="5"/>
  <c r="BG159" i="5"/>
  <c r="BF159" i="5"/>
  <c r="T159" i="5"/>
  <c r="R159" i="5"/>
  <c r="P159" i="5"/>
  <c r="BI154" i="5"/>
  <c r="BH154" i="5"/>
  <c r="BG154" i="5"/>
  <c r="BF154" i="5"/>
  <c r="T154" i="5"/>
  <c r="R154" i="5"/>
  <c r="P154" i="5"/>
  <c r="BI148" i="5"/>
  <c r="BH148" i="5"/>
  <c r="BG148" i="5"/>
  <c r="BF148" i="5"/>
  <c r="T148" i="5"/>
  <c r="R148" i="5"/>
  <c r="P148" i="5"/>
  <c r="BI142" i="5"/>
  <c r="BH142" i="5"/>
  <c r="BG142" i="5"/>
  <c r="BF142" i="5"/>
  <c r="T142" i="5"/>
  <c r="R142" i="5"/>
  <c r="P142" i="5"/>
  <c r="BI136" i="5"/>
  <c r="BH136" i="5"/>
  <c r="BG136" i="5"/>
  <c r="BF136" i="5"/>
  <c r="T136" i="5"/>
  <c r="R136" i="5"/>
  <c r="P136" i="5"/>
  <c r="BI131" i="5"/>
  <c r="BH131" i="5"/>
  <c r="BG131" i="5"/>
  <c r="BF131" i="5"/>
  <c r="T131" i="5"/>
  <c r="R131" i="5"/>
  <c r="P131" i="5"/>
  <c r="BI126" i="5"/>
  <c r="BH126" i="5"/>
  <c r="BG126" i="5"/>
  <c r="BF126" i="5"/>
  <c r="T126" i="5"/>
  <c r="R126" i="5"/>
  <c r="P126" i="5"/>
  <c r="BI123" i="5"/>
  <c r="BH123" i="5"/>
  <c r="BG123" i="5"/>
  <c r="BF123" i="5"/>
  <c r="T123" i="5"/>
  <c r="R123" i="5"/>
  <c r="P123" i="5"/>
  <c r="J117" i="5"/>
  <c r="F116" i="5"/>
  <c r="F114" i="5"/>
  <c r="E112" i="5"/>
  <c r="J92" i="5"/>
  <c r="F91" i="5"/>
  <c r="F89" i="5"/>
  <c r="E87" i="5"/>
  <c r="J21" i="5"/>
  <c r="E21" i="5"/>
  <c r="J116" i="5"/>
  <c r="J20" i="5"/>
  <c r="J18" i="5"/>
  <c r="E18" i="5"/>
  <c r="F117" i="5"/>
  <c r="J17" i="5"/>
  <c r="J12" i="5"/>
  <c r="J114" i="5"/>
  <c r="E7" i="5"/>
  <c r="E110" i="5"/>
  <c r="J37" i="4"/>
  <c r="J36" i="4"/>
  <c r="AY97" i="1"/>
  <c r="J35" i="4"/>
  <c r="AX97" i="1" s="1"/>
  <c r="BI237" i="4"/>
  <c r="BH237" i="4"/>
  <c r="BG237" i="4"/>
  <c r="BF237" i="4"/>
  <c r="T237" i="4"/>
  <c r="T236" i="4"/>
  <c r="R237" i="4"/>
  <c r="R236" i="4"/>
  <c r="P237" i="4"/>
  <c r="P236" i="4"/>
  <c r="BI230" i="4"/>
  <c r="BH230" i="4"/>
  <c r="BG230" i="4"/>
  <c r="BF230" i="4"/>
  <c r="T230" i="4"/>
  <c r="R230" i="4"/>
  <c r="P230" i="4"/>
  <c r="BI226" i="4"/>
  <c r="BH226" i="4"/>
  <c r="BG226" i="4"/>
  <c r="BF226" i="4"/>
  <c r="T226" i="4"/>
  <c r="R226" i="4"/>
  <c r="P226" i="4"/>
  <c r="BI221" i="4"/>
  <c r="BH221" i="4"/>
  <c r="BG221" i="4"/>
  <c r="BF221" i="4"/>
  <c r="T221" i="4"/>
  <c r="R221" i="4"/>
  <c r="P221" i="4"/>
  <c r="BI216" i="4"/>
  <c r="BH216" i="4"/>
  <c r="BG216" i="4"/>
  <c r="BF216" i="4"/>
  <c r="T216" i="4"/>
  <c r="R216" i="4"/>
  <c r="P216" i="4"/>
  <c r="BI211" i="4"/>
  <c r="BH211" i="4"/>
  <c r="BG211" i="4"/>
  <c r="BF211" i="4"/>
  <c r="T211" i="4"/>
  <c r="R211" i="4"/>
  <c r="P211" i="4"/>
  <c r="BI206" i="4"/>
  <c r="BH206" i="4"/>
  <c r="BG206" i="4"/>
  <c r="BF206" i="4"/>
  <c r="T206" i="4"/>
  <c r="R206" i="4"/>
  <c r="P206" i="4"/>
  <c r="BI201" i="4"/>
  <c r="BH201" i="4"/>
  <c r="BG201" i="4"/>
  <c r="BF201" i="4"/>
  <c r="T201" i="4"/>
  <c r="R201" i="4"/>
  <c r="P201" i="4"/>
  <c r="BI196" i="4"/>
  <c r="BH196" i="4"/>
  <c r="BG196" i="4"/>
  <c r="BF196" i="4"/>
  <c r="T196" i="4"/>
  <c r="R196" i="4"/>
  <c r="P196" i="4"/>
  <c r="BI191" i="4"/>
  <c r="BH191" i="4"/>
  <c r="BG191" i="4"/>
  <c r="BF191" i="4"/>
  <c r="T191" i="4"/>
  <c r="R191" i="4"/>
  <c r="P191" i="4"/>
  <c r="BI186" i="4"/>
  <c r="BH186" i="4"/>
  <c r="BG186" i="4"/>
  <c r="BF186" i="4"/>
  <c r="T186" i="4"/>
  <c r="R186" i="4"/>
  <c r="P186" i="4"/>
  <c r="BI181" i="4"/>
  <c r="BH181" i="4"/>
  <c r="BG181" i="4"/>
  <c r="BF181" i="4"/>
  <c r="T181" i="4"/>
  <c r="R181" i="4"/>
  <c r="P181" i="4"/>
  <c r="BI176" i="4"/>
  <c r="BH176" i="4"/>
  <c r="BG176" i="4"/>
  <c r="BF176" i="4"/>
  <c r="T176" i="4"/>
  <c r="R176" i="4"/>
  <c r="P176" i="4"/>
  <c r="BI171" i="4"/>
  <c r="BH171" i="4"/>
  <c r="BG171" i="4"/>
  <c r="BF171" i="4"/>
  <c r="T171" i="4"/>
  <c r="R171" i="4"/>
  <c r="P171" i="4"/>
  <c r="BI165" i="4"/>
  <c r="BH165" i="4"/>
  <c r="BG165" i="4"/>
  <c r="BF165" i="4"/>
  <c r="T165" i="4"/>
  <c r="R165" i="4"/>
  <c r="P165" i="4"/>
  <c r="BI161" i="4"/>
  <c r="BH161" i="4"/>
  <c r="BG161" i="4"/>
  <c r="BF161" i="4"/>
  <c r="T161" i="4"/>
  <c r="R161" i="4"/>
  <c r="P161" i="4"/>
  <c r="BI157" i="4"/>
  <c r="BH157" i="4"/>
  <c r="BG157" i="4"/>
  <c r="BF157" i="4"/>
  <c r="T157" i="4"/>
  <c r="R157" i="4"/>
  <c r="P157" i="4"/>
  <c r="BI153" i="4"/>
  <c r="BH153" i="4"/>
  <c r="BG153" i="4"/>
  <c r="BF153" i="4"/>
  <c r="T153" i="4"/>
  <c r="R153" i="4"/>
  <c r="P153" i="4"/>
  <c r="BI149" i="4"/>
  <c r="BH149" i="4"/>
  <c r="BG149" i="4"/>
  <c r="BF149" i="4"/>
  <c r="T149" i="4"/>
  <c r="R149" i="4"/>
  <c r="P149" i="4"/>
  <c r="BI145" i="4"/>
  <c r="BH145" i="4"/>
  <c r="BG145" i="4"/>
  <c r="BF145" i="4"/>
  <c r="T145" i="4"/>
  <c r="R145" i="4"/>
  <c r="P145" i="4"/>
  <c r="BI141" i="4"/>
  <c r="BH141" i="4"/>
  <c r="BG141" i="4"/>
  <c r="BF141" i="4"/>
  <c r="T141" i="4"/>
  <c r="R141" i="4"/>
  <c r="P141" i="4"/>
  <c r="BI137" i="4"/>
  <c r="BH137" i="4"/>
  <c r="BG137" i="4"/>
  <c r="BF137" i="4"/>
  <c r="T137" i="4"/>
  <c r="R137" i="4"/>
  <c r="P137" i="4"/>
  <c r="BI130" i="4"/>
  <c r="BH130" i="4"/>
  <c r="BG130" i="4"/>
  <c r="BF130" i="4"/>
  <c r="T130" i="4"/>
  <c r="T129" i="4"/>
  <c r="R130" i="4"/>
  <c r="R129" i="4"/>
  <c r="P130" i="4"/>
  <c r="P129" i="4"/>
  <c r="BI124" i="4"/>
  <c r="BH124" i="4"/>
  <c r="BG124" i="4"/>
  <c r="BF124" i="4"/>
  <c r="T124" i="4"/>
  <c r="T123" i="4"/>
  <c r="R124" i="4"/>
  <c r="R123" i="4"/>
  <c r="P124" i="4"/>
  <c r="P123" i="4"/>
  <c r="J118" i="4"/>
  <c r="F117" i="4"/>
  <c r="F115" i="4"/>
  <c r="E113" i="4"/>
  <c r="J92" i="4"/>
  <c r="F91" i="4"/>
  <c r="F89" i="4"/>
  <c r="E87" i="4"/>
  <c r="J21" i="4"/>
  <c r="E21" i="4"/>
  <c r="J91" i="4" s="1"/>
  <c r="J20" i="4"/>
  <c r="J18" i="4"/>
  <c r="E18" i="4"/>
  <c r="F92" i="4" s="1"/>
  <c r="J17" i="4"/>
  <c r="J12" i="4"/>
  <c r="J115" i="4"/>
  <c r="E7" i="4"/>
  <c r="E85" i="4"/>
  <c r="J37" i="3"/>
  <c r="J36" i="3"/>
  <c r="AY96" i="1"/>
  <c r="J35" i="3"/>
  <c r="AX96" i="1"/>
  <c r="BI757" i="3"/>
  <c r="BH757" i="3"/>
  <c r="BG757" i="3"/>
  <c r="BF757" i="3"/>
  <c r="T757" i="3"/>
  <c r="R757" i="3"/>
  <c r="P757" i="3"/>
  <c r="BI750" i="3"/>
  <c r="BH750" i="3"/>
  <c r="BG750" i="3"/>
  <c r="BF750" i="3"/>
  <c r="T750" i="3"/>
  <c r="R750" i="3"/>
  <c r="P750" i="3"/>
  <c r="BI743" i="3"/>
  <c r="BH743" i="3"/>
  <c r="BG743" i="3"/>
  <c r="BF743" i="3"/>
  <c r="T743" i="3"/>
  <c r="R743" i="3"/>
  <c r="P743" i="3"/>
  <c r="BI738" i="3"/>
  <c r="BH738" i="3"/>
  <c r="BG738" i="3"/>
  <c r="BF738" i="3"/>
  <c r="T738" i="3"/>
  <c r="R738" i="3"/>
  <c r="P738" i="3"/>
  <c r="BI733" i="3"/>
  <c r="BH733" i="3"/>
  <c r="BG733" i="3"/>
  <c r="BF733" i="3"/>
  <c r="T733" i="3"/>
  <c r="R733" i="3"/>
  <c r="P733" i="3"/>
  <c r="BI724" i="3"/>
  <c r="BH724" i="3"/>
  <c r="BG724" i="3"/>
  <c r="BF724" i="3"/>
  <c r="T724" i="3"/>
  <c r="R724" i="3"/>
  <c r="P724" i="3"/>
  <c r="BI719" i="3"/>
  <c r="BH719" i="3"/>
  <c r="BG719" i="3"/>
  <c r="BF719" i="3"/>
  <c r="T719" i="3"/>
  <c r="R719" i="3"/>
  <c r="P719" i="3"/>
  <c r="BI714" i="3"/>
  <c r="BH714" i="3"/>
  <c r="BG714" i="3"/>
  <c r="BF714" i="3"/>
  <c r="T714" i="3"/>
  <c r="R714" i="3"/>
  <c r="P714" i="3"/>
  <c r="BI705" i="3"/>
  <c r="BH705" i="3"/>
  <c r="BG705" i="3"/>
  <c r="BF705" i="3"/>
  <c r="T705" i="3"/>
  <c r="R705" i="3"/>
  <c r="P705" i="3"/>
  <c r="BI700" i="3"/>
  <c r="BH700" i="3"/>
  <c r="BG700" i="3"/>
  <c r="BF700" i="3"/>
  <c r="T700" i="3"/>
  <c r="R700" i="3"/>
  <c r="P700" i="3"/>
  <c r="BI693" i="3"/>
  <c r="BH693" i="3"/>
  <c r="BG693" i="3"/>
  <c r="BF693" i="3"/>
  <c r="T693" i="3"/>
  <c r="R693" i="3"/>
  <c r="P693" i="3"/>
  <c r="BI688" i="3"/>
  <c r="BH688" i="3"/>
  <c r="BG688" i="3"/>
  <c r="BF688" i="3"/>
  <c r="T688" i="3"/>
  <c r="R688" i="3"/>
  <c r="P688" i="3"/>
  <c r="BI682" i="3"/>
  <c r="BH682" i="3"/>
  <c r="BG682" i="3"/>
  <c r="BF682" i="3"/>
  <c r="T682" i="3"/>
  <c r="R682" i="3"/>
  <c r="P682" i="3"/>
  <c r="BI677" i="3"/>
  <c r="BH677" i="3"/>
  <c r="BG677" i="3"/>
  <c r="BF677" i="3"/>
  <c r="T677" i="3"/>
  <c r="R677" i="3"/>
  <c r="P677" i="3"/>
  <c r="BI671" i="3"/>
  <c r="BH671" i="3"/>
  <c r="BG671" i="3"/>
  <c r="BF671" i="3"/>
  <c r="T671" i="3"/>
  <c r="R671" i="3"/>
  <c r="P671" i="3"/>
  <c r="BI666" i="3"/>
  <c r="BH666" i="3"/>
  <c r="BG666" i="3"/>
  <c r="BF666" i="3"/>
  <c r="T666" i="3"/>
  <c r="R666" i="3"/>
  <c r="P666" i="3"/>
  <c r="BI662" i="3"/>
  <c r="BH662" i="3"/>
  <c r="BG662" i="3"/>
  <c r="BF662" i="3"/>
  <c r="T662" i="3"/>
  <c r="R662" i="3"/>
  <c r="P662" i="3"/>
  <c r="BI657" i="3"/>
  <c r="BH657" i="3"/>
  <c r="BG657" i="3"/>
  <c r="BF657" i="3"/>
  <c r="T657" i="3"/>
  <c r="R657" i="3"/>
  <c r="P657" i="3"/>
  <c r="BI652" i="3"/>
  <c r="BH652" i="3"/>
  <c r="BG652" i="3"/>
  <c r="BF652" i="3"/>
  <c r="T652" i="3"/>
  <c r="R652" i="3"/>
  <c r="P652" i="3"/>
  <c r="BI647" i="3"/>
  <c r="BH647" i="3"/>
  <c r="BG647" i="3"/>
  <c r="BF647" i="3"/>
  <c r="T647" i="3"/>
  <c r="R647" i="3"/>
  <c r="P647" i="3"/>
  <c r="BI642" i="3"/>
  <c r="BH642" i="3"/>
  <c r="BG642" i="3"/>
  <c r="BF642" i="3"/>
  <c r="T642" i="3"/>
  <c r="R642" i="3"/>
  <c r="P642" i="3"/>
  <c r="BI636" i="3"/>
  <c r="BH636" i="3"/>
  <c r="BG636" i="3"/>
  <c r="BF636" i="3"/>
  <c r="T636" i="3"/>
  <c r="R636" i="3"/>
  <c r="P636" i="3"/>
  <c r="BI631" i="3"/>
  <c r="BH631" i="3"/>
  <c r="BG631" i="3"/>
  <c r="BF631" i="3"/>
  <c r="T631" i="3"/>
  <c r="R631" i="3"/>
  <c r="P631" i="3"/>
  <c r="BI624" i="3"/>
  <c r="BH624" i="3"/>
  <c r="BG624" i="3"/>
  <c r="BF624" i="3"/>
  <c r="T624" i="3"/>
  <c r="R624" i="3"/>
  <c r="P624" i="3"/>
  <c r="BI620" i="3"/>
  <c r="BH620" i="3"/>
  <c r="BG620" i="3"/>
  <c r="BF620" i="3"/>
  <c r="T620" i="3"/>
  <c r="R620" i="3"/>
  <c r="P620" i="3"/>
  <c r="BI615" i="3"/>
  <c r="BH615" i="3"/>
  <c r="BG615" i="3"/>
  <c r="BF615" i="3"/>
  <c r="T615" i="3"/>
  <c r="R615" i="3"/>
  <c r="P615" i="3"/>
  <c r="BI610" i="3"/>
  <c r="BH610" i="3"/>
  <c r="BG610" i="3"/>
  <c r="BF610" i="3"/>
  <c r="T610" i="3"/>
  <c r="R610" i="3"/>
  <c r="P610" i="3"/>
  <c r="BI603" i="3"/>
  <c r="BH603" i="3"/>
  <c r="BG603" i="3"/>
  <c r="BF603" i="3"/>
  <c r="T603" i="3"/>
  <c r="R603" i="3"/>
  <c r="P603" i="3"/>
  <c r="BI596" i="3"/>
  <c r="BH596" i="3"/>
  <c r="BG596" i="3"/>
  <c r="BF596" i="3"/>
  <c r="T596" i="3"/>
  <c r="R596" i="3"/>
  <c r="P596" i="3"/>
  <c r="BI591" i="3"/>
  <c r="BH591" i="3"/>
  <c r="BG591" i="3"/>
  <c r="BF591" i="3"/>
  <c r="T591" i="3"/>
  <c r="R591" i="3"/>
  <c r="P591" i="3"/>
  <c r="BI584" i="3"/>
  <c r="BH584" i="3"/>
  <c r="BG584" i="3"/>
  <c r="BF584" i="3"/>
  <c r="T584" i="3"/>
  <c r="R584" i="3"/>
  <c r="P584" i="3"/>
  <c r="BI576" i="3"/>
  <c r="BH576" i="3"/>
  <c r="BG576" i="3"/>
  <c r="BF576" i="3"/>
  <c r="T576" i="3"/>
  <c r="R576" i="3"/>
  <c r="P576" i="3"/>
  <c r="BI568" i="3"/>
  <c r="BH568" i="3"/>
  <c r="BG568" i="3"/>
  <c r="BF568" i="3"/>
  <c r="T568" i="3"/>
  <c r="R568" i="3"/>
  <c r="P568" i="3"/>
  <c r="BI563" i="3"/>
  <c r="BH563" i="3"/>
  <c r="BG563" i="3"/>
  <c r="BF563" i="3"/>
  <c r="T563" i="3"/>
  <c r="R563" i="3"/>
  <c r="P563" i="3"/>
  <c r="BI558" i="3"/>
  <c r="BH558" i="3"/>
  <c r="BG558" i="3"/>
  <c r="BF558" i="3"/>
  <c r="T558" i="3"/>
  <c r="R558" i="3"/>
  <c r="P558" i="3"/>
  <c r="BI553" i="3"/>
  <c r="BH553" i="3"/>
  <c r="BG553" i="3"/>
  <c r="BF553" i="3"/>
  <c r="T553" i="3"/>
  <c r="R553" i="3"/>
  <c r="P553" i="3"/>
  <c r="BI546" i="3"/>
  <c r="BH546" i="3"/>
  <c r="BG546" i="3"/>
  <c r="BF546" i="3"/>
  <c r="T546" i="3"/>
  <c r="R546" i="3"/>
  <c r="P546" i="3"/>
  <c r="BI539" i="3"/>
  <c r="BH539" i="3"/>
  <c r="BG539" i="3"/>
  <c r="BF539" i="3"/>
  <c r="T539" i="3"/>
  <c r="R539" i="3"/>
  <c r="P539" i="3"/>
  <c r="BI534" i="3"/>
  <c r="BH534" i="3"/>
  <c r="BG534" i="3"/>
  <c r="BF534" i="3"/>
  <c r="T534" i="3"/>
  <c r="R534" i="3"/>
  <c r="P534" i="3"/>
  <c r="BI529" i="3"/>
  <c r="BH529" i="3"/>
  <c r="BG529" i="3"/>
  <c r="BF529" i="3"/>
  <c r="T529" i="3"/>
  <c r="R529" i="3"/>
  <c r="P529" i="3"/>
  <c r="BI523" i="3"/>
  <c r="BH523" i="3"/>
  <c r="BG523" i="3"/>
  <c r="BF523" i="3"/>
  <c r="T523" i="3"/>
  <c r="R523" i="3"/>
  <c r="P523" i="3"/>
  <c r="BI515" i="3"/>
  <c r="BH515" i="3"/>
  <c r="BG515" i="3"/>
  <c r="BF515" i="3"/>
  <c r="T515" i="3"/>
  <c r="R515" i="3"/>
  <c r="P515" i="3"/>
  <c r="BI510" i="3"/>
  <c r="BH510" i="3"/>
  <c r="BG510" i="3"/>
  <c r="BF510" i="3"/>
  <c r="T510" i="3"/>
  <c r="R510" i="3"/>
  <c r="P510" i="3"/>
  <c r="BI499" i="3"/>
  <c r="BH499" i="3"/>
  <c r="BG499" i="3"/>
  <c r="BF499" i="3"/>
  <c r="T499" i="3"/>
  <c r="R499" i="3"/>
  <c r="P499" i="3"/>
  <c r="BI494" i="3"/>
  <c r="BH494" i="3"/>
  <c r="BG494" i="3"/>
  <c r="BF494" i="3"/>
  <c r="T494" i="3"/>
  <c r="R494" i="3"/>
  <c r="P494" i="3"/>
  <c r="BI489" i="3"/>
  <c r="BH489" i="3"/>
  <c r="BG489" i="3"/>
  <c r="BF489" i="3"/>
  <c r="T489" i="3"/>
  <c r="R489" i="3"/>
  <c r="P489" i="3"/>
  <c r="BI482" i="3"/>
  <c r="BH482" i="3"/>
  <c r="BG482" i="3"/>
  <c r="BF482" i="3"/>
  <c r="T482" i="3"/>
  <c r="R482" i="3"/>
  <c r="P482" i="3"/>
  <c r="BI477" i="3"/>
  <c r="BH477" i="3"/>
  <c r="BG477" i="3"/>
  <c r="BF477" i="3"/>
  <c r="T477" i="3"/>
  <c r="R477" i="3"/>
  <c r="P477" i="3"/>
  <c r="BI472" i="3"/>
  <c r="BH472" i="3"/>
  <c r="BG472" i="3"/>
  <c r="BF472" i="3"/>
  <c r="T472" i="3"/>
  <c r="R472" i="3"/>
  <c r="P472" i="3"/>
  <c r="BI467" i="3"/>
  <c r="BH467" i="3"/>
  <c r="BG467" i="3"/>
  <c r="BF467" i="3"/>
  <c r="T467" i="3"/>
  <c r="R467" i="3"/>
  <c r="P467" i="3"/>
  <c r="BI461" i="3"/>
  <c r="BH461" i="3"/>
  <c r="BG461" i="3"/>
  <c r="BF461" i="3"/>
  <c r="T461" i="3"/>
  <c r="R461" i="3"/>
  <c r="P461" i="3"/>
  <c r="BI456" i="3"/>
  <c r="BH456" i="3"/>
  <c r="BG456" i="3"/>
  <c r="BF456" i="3"/>
  <c r="T456" i="3"/>
  <c r="R456" i="3"/>
  <c r="P456" i="3"/>
  <c r="BI451" i="3"/>
  <c r="BH451" i="3"/>
  <c r="BG451" i="3"/>
  <c r="BF451" i="3"/>
  <c r="T451" i="3"/>
  <c r="R451" i="3"/>
  <c r="P451" i="3"/>
  <c r="BI443" i="3"/>
  <c r="BH443" i="3"/>
  <c r="BG443" i="3"/>
  <c r="BF443" i="3"/>
  <c r="T443" i="3"/>
  <c r="R443" i="3"/>
  <c r="P443" i="3"/>
  <c r="BI435" i="3"/>
  <c r="BH435" i="3"/>
  <c r="BG435" i="3"/>
  <c r="BF435" i="3"/>
  <c r="T435" i="3"/>
  <c r="R435" i="3"/>
  <c r="P435" i="3"/>
  <c r="BI428" i="3"/>
  <c r="BH428" i="3"/>
  <c r="BG428" i="3"/>
  <c r="BF428" i="3"/>
  <c r="T428" i="3"/>
  <c r="R428" i="3"/>
  <c r="P428" i="3"/>
  <c r="BI421" i="3"/>
  <c r="BH421" i="3"/>
  <c r="BG421" i="3"/>
  <c r="BF421" i="3"/>
  <c r="T421" i="3"/>
  <c r="R421" i="3"/>
  <c r="P421" i="3"/>
  <c r="BI414" i="3"/>
  <c r="BH414" i="3"/>
  <c r="BG414" i="3"/>
  <c r="BF414" i="3"/>
  <c r="T414" i="3"/>
  <c r="R414" i="3"/>
  <c r="P414" i="3"/>
  <c r="BI408" i="3"/>
  <c r="BH408" i="3"/>
  <c r="BG408" i="3"/>
  <c r="BF408" i="3"/>
  <c r="T408" i="3"/>
  <c r="R408" i="3"/>
  <c r="P408" i="3"/>
  <c r="BI403" i="3"/>
  <c r="BH403" i="3"/>
  <c r="BG403" i="3"/>
  <c r="BF403" i="3"/>
  <c r="T403" i="3"/>
  <c r="R403" i="3"/>
  <c r="P403" i="3"/>
  <c r="BI398" i="3"/>
  <c r="BH398" i="3"/>
  <c r="BG398" i="3"/>
  <c r="BF398" i="3"/>
  <c r="T398" i="3"/>
  <c r="R398" i="3"/>
  <c r="P398" i="3"/>
  <c r="BI393" i="3"/>
  <c r="BH393" i="3"/>
  <c r="BG393" i="3"/>
  <c r="BF393" i="3"/>
  <c r="T393" i="3"/>
  <c r="R393" i="3"/>
  <c r="P393" i="3"/>
  <c r="BI388" i="3"/>
  <c r="BH388" i="3"/>
  <c r="BG388" i="3"/>
  <c r="BF388" i="3"/>
  <c r="T388" i="3"/>
  <c r="R388" i="3"/>
  <c r="P388" i="3"/>
  <c r="BI379" i="3"/>
  <c r="BH379" i="3"/>
  <c r="BG379" i="3"/>
  <c r="BF379" i="3"/>
  <c r="T379" i="3"/>
  <c r="R379" i="3"/>
  <c r="P379" i="3"/>
  <c r="BI371" i="3"/>
  <c r="BH371" i="3"/>
  <c r="BG371" i="3"/>
  <c r="BF371" i="3"/>
  <c r="T371" i="3"/>
  <c r="R371" i="3"/>
  <c r="P371" i="3"/>
  <c r="BI362" i="3"/>
  <c r="BH362" i="3"/>
  <c r="BG362" i="3"/>
  <c r="BF362" i="3"/>
  <c r="T362" i="3"/>
  <c r="R362" i="3"/>
  <c r="P362" i="3"/>
  <c r="BI355" i="3"/>
  <c r="BH355" i="3"/>
  <c r="BG355" i="3"/>
  <c r="BF355" i="3"/>
  <c r="T355" i="3"/>
  <c r="R355" i="3"/>
  <c r="P355" i="3"/>
  <c r="BI348" i="3"/>
  <c r="BH348" i="3"/>
  <c r="BG348" i="3"/>
  <c r="BF348" i="3"/>
  <c r="T348" i="3"/>
  <c r="R348" i="3"/>
  <c r="P348" i="3"/>
  <c r="BI340" i="3"/>
  <c r="BH340" i="3"/>
  <c r="BG340" i="3"/>
  <c r="BF340" i="3"/>
  <c r="T340" i="3"/>
  <c r="R340" i="3"/>
  <c r="P340" i="3"/>
  <c r="BI334" i="3"/>
  <c r="BH334" i="3"/>
  <c r="BG334" i="3"/>
  <c r="BF334" i="3"/>
  <c r="T334" i="3"/>
  <c r="R334" i="3"/>
  <c r="P334" i="3"/>
  <c r="BI328" i="3"/>
  <c r="BH328" i="3"/>
  <c r="BG328" i="3"/>
  <c r="BF328" i="3"/>
  <c r="T328" i="3"/>
  <c r="R328" i="3"/>
  <c r="P328" i="3"/>
  <c r="BI322" i="3"/>
  <c r="BH322" i="3"/>
  <c r="BG322" i="3"/>
  <c r="BF322" i="3"/>
  <c r="T322" i="3"/>
  <c r="R322" i="3"/>
  <c r="P322" i="3"/>
  <c r="BI316" i="3"/>
  <c r="BH316" i="3"/>
  <c r="BG316" i="3"/>
  <c r="BF316" i="3"/>
  <c r="T316" i="3"/>
  <c r="R316" i="3"/>
  <c r="P316" i="3"/>
  <c r="BI310" i="3"/>
  <c r="BH310" i="3"/>
  <c r="BG310" i="3"/>
  <c r="BF310" i="3"/>
  <c r="T310" i="3"/>
  <c r="R310" i="3"/>
  <c r="P310" i="3"/>
  <c r="BI304" i="3"/>
  <c r="BH304" i="3"/>
  <c r="BG304" i="3"/>
  <c r="BF304" i="3"/>
  <c r="T304" i="3"/>
  <c r="R304" i="3"/>
  <c r="P304" i="3"/>
  <c r="BI298" i="3"/>
  <c r="BH298" i="3"/>
  <c r="BG298" i="3"/>
  <c r="BF298" i="3"/>
  <c r="T298" i="3"/>
  <c r="R298" i="3"/>
  <c r="P298" i="3"/>
  <c r="BI292" i="3"/>
  <c r="BH292" i="3"/>
  <c r="BG292" i="3"/>
  <c r="BF292" i="3"/>
  <c r="T292" i="3"/>
  <c r="R292" i="3"/>
  <c r="P292" i="3"/>
  <c r="BI286" i="3"/>
  <c r="BH286" i="3"/>
  <c r="BG286" i="3"/>
  <c r="BF286" i="3"/>
  <c r="T286" i="3"/>
  <c r="R286" i="3"/>
  <c r="P286" i="3"/>
  <c r="BI280" i="3"/>
  <c r="BH280" i="3"/>
  <c r="BG280" i="3"/>
  <c r="BF280" i="3"/>
  <c r="T280" i="3"/>
  <c r="R280" i="3"/>
  <c r="P280" i="3"/>
  <c r="BI274" i="3"/>
  <c r="BH274" i="3"/>
  <c r="BG274" i="3"/>
  <c r="BF274" i="3"/>
  <c r="T274" i="3"/>
  <c r="R274" i="3"/>
  <c r="P274" i="3"/>
  <c r="BI268" i="3"/>
  <c r="BH268" i="3"/>
  <c r="BG268" i="3"/>
  <c r="BF268" i="3"/>
  <c r="T268" i="3"/>
  <c r="R268" i="3"/>
  <c r="P268" i="3"/>
  <c r="BI262" i="3"/>
  <c r="BH262" i="3"/>
  <c r="BG262" i="3"/>
  <c r="BF262" i="3"/>
  <c r="T262" i="3"/>
  <c r="R262" i="3"/>
  <c r="P262" i="3"/>
  <c r="BI256" i="3"/>
  <c r="BH256" i="3"/>
  <c r="BG256" i="3"/>
  <c r="BF256" i="3"/>
  <c r="T256" i="3"/>
  <c r="R256" i="3"/>
  <c r="P256" i="3"/>
  <c r="BI250" i="3"/>
  <c r="BH250" i="3"/>
  <c r="BG250" i="3"/>
  <c r="BF250" i="3"/>
  <c r="T250" i="3"/>
  <c r="R250" i="3"/>
  <c r="P250" i="3"/>
  <c r="BI244" i="3"/>
  <c r="BH244" i="3"/>
  <c r="BG244" i="3"/>
  <c r="BF244" i="3"/>
  <c r="T244" i="3"/>
  <c r="R244" i="3"/>
  <c r="P244" i="3"/>
  <c r="BI238" i="3"/>
  <c r="BH238" i="3"/>
  <c r="BG238" i="3"/>
  <c r="BF238" i="3"/>
  <c r="T238" i="3"/>
  <c r="R238" i="3"/>
  <c r="P238" i="3"/>
  <c r="BI232" i="3"/>
  <c r="BH232" i="3"/>
  <c r="BG232" i="3"/>
  <c r="BF232" i="3"/>
  <c r="T232" i="3"/>
  <c r="R232" i="3"/>
  <c r="P232" i="3"/>
  <c r="BI226" i="3"/>
  <c r="BH226" i="3"/>
  <c r="BG226" i="3"/>
  <c r="BF226" i="3"/>
  <c r="T226" i="3"/>
  <c r="R226" i="3"/>
  <c r="P226" i="3"/>
  <c r="BI220" i="3"/>
  <c r="BH220" i="3"/>
  <c r="BG220" i="3"/>
  <c r="BF220" i="3"/>
  <c r="T220" i="3"/>
  <c r="R220" i="3"/>
  <c r="P220" i="3"/>
  <c r="BI214" i="3"/>
  <c r="BH214" i="3"/>
  <c r="BG214" i="3"/>
  <c r="BF214" i="3"/>
  <c r="T214" i="3"/>
  <c r="R214" i="3"/>
  <c r="P214" i="3"/>
  <c r="BI208" i="3"/>
  <c r="BH208" i="3"/>
  <c r="BG208" i="3"/>
  <c r="BF208" i="3"/>
  <c r="T208" i="3"/>
  <c r="R208" i="3"/>
  <c r="P208" i="3"/>
  <c r="BI202" i="3"/>
  <c r="BH202" i="3"/>
  <c r="BG202" i="3"/>
  <c r="BF202" i="3"/>
  <c r="T202" i="3"/>
  <c r="R202" i="3"/>
  <c r="P202" i="3"/>
  <c r="BI196" i="3"/>
  <c r="BH196" i="3"/>
  <c r="BG196" i="3"/>
  <c r="BF196" i="3"/>
  <c r="T196" i="3"/>
  <c r="R196" i="3"/>
  <c r="P196" i="3"/>
  <c r="BI190" i="3"/>
  <c r="BH190" i="3"/>
  <c r="BG190" i="3"/>
  <c r="BF190" i="3"/>
  <c r="T190" i="3"/>
  <c r="R190" i="3"/>
  <c r="P190" i="3"/>
  <c r="BI184" i="3"/>
  <c r="BH184" i="3"/>
  <c r="BG184" i="3"/>
  <c r="BF184" i="3"/>
  <c r="T184" i="3"/>
  <c r="R184" i="3"/>
  <c r="P184" i="3"/>
  <c r="BI178" i="3"/>
  <c r="BH178" i="3"/>
  <c r="BG178" i="3"/>
  <c r="BF178" i="3"/>
  <c r="T178" i="3"/>
  <c r="R178" i="3"/>
  <c r="P178" i="3"/>
  <c r="BI172" i="3"/>
  <c r="BH172" i="3"/>
  <c r="BG172" i="3"/>
  <c r="BF172" i="3"/>
  <c r="T172" i="3"/>
  <c r="R172" i="3"/>
  <c r="P172" i="3"/>
  <c r="BI162" i="3"/>
  <c r="BH162" i="3"/>
  <c r="BG162" i="3"/>
  <c r="BF162" i="3"/>
  <c r="T162" i="3"/>
  <c r="R162" i="3"/>
  <c r="P162" i="3"/>
  <c r="BI150" i="3"/>
  <c r="BH150" i="3"/>
  <c r="BG150" i="3"/>
  <c r="BF150" i="3"/>
  <c r="T150" i="3"/>
  <c r="R150" i="3"/>
  <c r="P150" i="3"/>
  <c r="BI143" i="3"/>
  <c r="BH143" i="3"/>
  <c r="BG143" i="3"/>
  <c r="BF143" i="3"/>
  <c r="T143" i="3"/>
  <c r="R143" i="3"/>
  <c r="P143" i="3"/>
  <c r="BI134" i="3"/>
  <c r="BH134" i="3"/>
  <c r="BG134" i="3"/>
  <c r="BF134" i="3"/>
  <c r="T134" i="3"/>
  <c r="R134" i="3"/>
  <c r="P134" i="3"/>
  <c r="BI129" i="3"/>
  <c r="BH129" i="3"/>
  <c r="BG129" i="3"/>
  <c r="BF129" i="3"/>
  <c r="T129" i="3"/>
  <c r="R129" i="3"/>
  <c r="P129" i="3"/>
  <c r="BI124" i="3"/>
  <c r="BH124" i="3"/>
  <c r="BG124" i="3"/>
  <c r="BF124" i="3"/>
  <c r="T124" i="3"/>
  <c r="R124" i="3"/>
  <c r="P124" i="3"/>
  <c r="J118" i="3"/>
  <c r="F117" i="3"/>
  <c r="F115" i="3"/>
  <c r="E113" i="3"/>
  <c r="J92" i="3"/>
  <c r="F91" i="3"/>
  <c r="F89" i="3"/>
  <c r="E87" i="3"/>
  <c r="J21" i="3"/>
  <c r="E21" i="3"/>
  <c r="J117" i="3"/>
  <c r="J20" i="3"/>
  <c r="J18" i="3"/>
  <c r="E18" i="3"/>
  <c r="F92" i="3"/>
  <c r="J17" i="3"/>
  <c r="J12" i="3"/>
  <c r="J89" i="3"/>
  <c r="E7" i="3"/>
  <c r="E111" i="3"/>
  <c r="J37" i="2"/>
  <c r="J36" i="2"/>
  <c r="AY95" i="1"/>
  <c r="J35" i="2"/>
  <c r="AX95" i="1"/>
  <c r="BI316" i="2"/>
  <c r="BH316" i="2"/>
  <c r="BG316" i="2"/>
  <c r="BF316" i="2"/>
  <c r="T316" i="2"/>
  <c r="R316" i="2"/>
  <c r="P316" i="2"/>
  <c r="BI311" i="2"/>
  <c r="BH311" i="2"/>
  <c r="BG311" i="2"/>
  <c r="BF311" i="2"/>
  <c r="T311" i="2"/>
  <c r="R311" i="2"/>
  <c r="P311" i="2"/>
  <c r="BI306" i="2"/>
  <c r="BH306" i="2"/>
  <c r="BG306" i="2"/>
  <c r="BF306" i="2"/>
  <c r="T306" i="2"/>
  <c r="R306" i="2"/>
  <c r="P306" i="2"/>
  <c r="BI297" i="2"/>
  <c r="BH297" i="2"/>
  <c r="BG297" i="2"/>
  <c r="BF297" i="2"/>
  <c r="T297" i="2"/>
  <c r="R297" i="2"/>
  <c r="P297" i="2"/>
  <c r="BI292" i="2"/>
  <c r="BH292" i="2"/>
  <c r="BG292" i="2"/>
  <c r="BF292" i="2"/>
  <c r="T292" i="2"/>
  <c r="R292" i="2"/>
  <c r="P292" i="2"/>
  <c r="BI287" i="2"/>
  <c r="BH287" i="2"/>
  <c r="BG287" i="2"/>
  <c r="BF287" i="2"/>
  <c r="T287" i="2"/>
  <c r="R287" i="2"/>
  <c r="P287" i="2"/>
  <c r="BI281" i="2"/>
  <c r="BH281" i="2"/>
  <c r="BG281" i="2"/>
  <c r="BF281" i="2"/>
  <c r="T281" i="2"/>
  <c r="R281" i="2"/>
  <c r="P281" i="2"/>
  <c r="BI275" i="2"/>
  <c r="BH275" i="2"/>
  <c r="BG275" i="2"/>
  <c r="BF275" i="2"/>
  <c r="T275" i="2"/>
  <c r="R275" i="2"/>
  <c r="P275" i="2"/>
  <c r="BI271" i="2"/>
  <c r="BH271" i="2"/>
  <c r="BG271" i="2"/>
  <c r="BF271" i="2"/>
  <c r="T271" i="2"/>
  <c r="R271" i="2"/>
  <c r="P271" i="2"/>
  <c r="BI266" i="2"/>
  <c r="BH266" i="2"/>
  <c r="BG266" i="2"/>
  <c r="BF266" i="2"/>
  <c r="T266" i="2"/>
  <c r="R266" i="2"/>
  <c r="P266" i="2"/>
  <c r="BI261" i="2"/>
  <c r="BH261" i="2"/>
  <c r="BG261" i="2"/>
  <c r="BF261" i="2"/>
  <c r="T261" i="2"/>
  <c r="R261" i="2"/>
  <c r="P261" i="2"/>
  <c r="BI257" i="2"/>
  <c r="BH257" i="2"/>
  <c r="BG257" i="2"/>
  <c r="BF257" i="2"/>
  <c r="T257" i="2"/>
  <c r="R257" i="2"/>
  <c r="P257" i="2"/>
  <c r="BI253" i="2"/>
  <c r="BH253" i="2"/>
  <c r="BG253" i="2"/>
  <c r="BF253" i="2"/>
  <c r="T253" i="2"/>
  <c r="R253" i="2"/>
  <c r="P253" i="2"/>
  <c r="BI249" i="2"/>
  <c r="BH249" i="2"/>
  <c r="BG249" i="2"/>
  <c r="BF249" i="2"/>
  <c r="T249" i="2"/>
  <c r="R249" i="2"/>
  <c r="P249" i="2"/>
  <c r="BI245" i="2"/>
  <c r="BH245" i="2"/>
  <c r="BG245" i="2"/>
  <c r="BF245" i="2"/>
  <c r="T245" i="2"/>
  <c r="R245" i="2"/>
  <c r="P245" i="2"/>
  <c r="BI241" i="2"/>
  <c r="BH241" i="2"/>
  <c r="BG241" i="2"/>
  <c r="BF241" i="2"/>
  <c r="T241" i="2"/>
  <c r="R241" i="2"/>
  <c r="P241" i="2"/>
  <c r="BI235" i="2"/>
  <c r="BH235" i="2"/>
  <c r="BG235" i="2"/>
  <c r="BF235" i="2"/>
  <c r="T235" i="2"/>
  <c r="R235" i="2"/>
  <c r="P235" i="2"/>
  <c r="BI230" i="2"/>
  <c r="BH230" i="2"/>
  <c r="BG230" i="2"/>
  <c r="BF230" i="2"/>
  <c r="T230" i="2"/>
  <c r="R230" i="2"/>
  <c r="P230" i="2"/>
  <c r="BI222" i="2"/>
  <c r="BH222" i="2"/>
  <c r="BG222" i="2"/>
  <c r="BF222" i="2"/>
  <c r="T222" i="2"/>
  <c r="R222" i="2"/>
  <c r="P222" i="2"/>
  <c r="BI215" i="2"/>
  <c r="BH215" i="2"/>
  <c r="BG215" i="2"/>
  <c r="BF215" i="2"/>
  <c r="T215" i="2"/>
  <c r="R215" i="2"/>
  <c r="P215" i="2"/>
  <c r="BI207" i="2"/>
  <c r="BH207" i="2"/>
  <c r="BG207" i="2"/>
  <c r="BF207" i="2"/>
  <c r="T207" i="2"/>
  <c r="R207" i="2"/>
  <c r="P207" i="2"/>
  <c r="BI201" i="2"/>
  <c r="BH201" i="2"/>
  <c r="BG201" i="2"/>
  <c r="BF201" i="2"/>
  <c r="T201" i="2"/>
  <c r="R201" i="2"/>
  <c r="P201" i="2"/>
  <c r="BI193" i="2"/>
  <c r="BH193" i="2"/>
  <c r="BG193" i="2"/>
  <c r="BF193" i="2"/>
  <c r="T193" i="2"/>
  <c r="R193" i="2"/>
  <c r="P193" i="2"/>
  <c r="BI186" i="2"/>
  <c r="BH186" i="2"/>
  <c r="BG186" i="2"/>
  <c r="BF186" i="2"/>
  <c r="T186" i="2"/>
  <c r="R186" i="2"/>
  <c r="P186" i="2"/>
  <c r="BI179" i="2"/>
  <c r="BH179" i="2"/>
  <c r="BG179" i="2"/>
  <c r="BF179" i="2"/>
  <c r="T179" i="2"/>
  <c r="R179" i="2"/>
  <c r="P179" i="2"/>
  <c r="BI174" i="2"/>
  <c r="BH174" i="2"/>
  <c r="BG174" i="2"/>
  <c r="BF174" i="2"/>
  <c r="T174" i="2"/>
  <c r="R174" i="2"/>
  <c r="P174" i="2"/>
  <c r="BI170" i="2"/>
  <c r="BH170" i="2"/>
  <c r="BG170" i="2"/>
  <c r="BF170" i="2"/>
  <c r="T170" i="2"/>
  <c r="R170" i="2"/>
  <c r="P170" i="2"/>
  <c r="BI155" i="2"/>
  <c r="BH155" i="2"/>
  <c r="BG155" i="2"/>
  <c r="BF155" i="2"/>
  <c r="T155" i="2"/>
  <c r="R155" i="2"/>
  <c r="P155" i="2"/>
  <c r="BI150" i="2"/>
  <c r="BH150" i="2"/>
  <c r="BG150" i="2"/>
  <c r="BF150" i="2"/>
  <c r="T150" i="2"/>
  <c r="R150" i="2"/>
  <c r="P150" i="2"/>
  <c r="BI144" i="2"/>
  <c r="BH144" i="2"/>
  <c r="BG144" i="2"/>
  <c r="BF144" i="2"/>
  <c r="T144" i="2"/>
  <c r="R144" i="2"/>
  <c r="P144" i="2"/>
  <c r="BI138" i="2"/>
  <c r="BH138" i="2"/>
  <c r="BG138" i="2"/>
  <c r="BF138" i="2"/>
  <c r="T138" i="2"/>
  <c r="R138" i="2"/>
  <c r="P138" i="2"/>
  <c r="BI131" i="2"/>
  <c r="BH131" i="2"/>
  <c r="BG131" i="2"/>
  <c r="BF131" i="2"/>
  <c r="T131" i="2"/>
  <c r="T123" i="2"/>
  <c r="R131" i="2"/>
  <c r="R123" i="2"/>
  <c r="P131" i="2"/>
  <c r="P123" i="2"/>
  <c r="BI124" i="2"/>
  <c r="BH124" i="2"/>
  <c r="BG124" i="2"/>
  <c r="BF124" i="2"/>
  <c r="T124" i="2"/>
  <c r="R124" i="2"/>
  <c r="P124" i="2"/>
  <c r="J118" i="2"/>
  <c r="F117" i="2"/>
  <c r="F115" i="2"/>
  <c r="E113" i="2"/>
  <c r="J92" i="2"/>
  <c r="F91" i="2"/>
  <c r="F89" i="2"/>
  <c r="E87" i="2"/>
  <c r="J21" i="2"/>
  <c r="E21" i="2"/>
  <c r="J117" i="2"/>
  <c r="J20" i="2"/>
  <c r="J18" i="2"/>
  <c r="E18" i="2"/>
  <c r="F92" i="2"/>
  <c r="J17" i="2"/>
  <c r="J12" i="2"/>
  <c r="J89" i="2" s="1"/>
  <c r="E7" i="2"/>
  <c r="E111" i="2"/>
  <c r="L90" i="1"/>
  <c r="AM90" i="1"/>
  <c r="AM89" i="1"/>
  <c r="L89" i="1"/>
  <c r="AM87" i="1"/>
  <c r="L87" i="1"/>
  <c r="L85" i="1"/>
  <c r="L84" i="1"/>
  <c r="BK222" i="2"/>
  <c r="BK207" i="2"/>
  <c r="BK174" i="2"/>
  <c r="J297" i="2"/>
  <c r="J261" i="2"/>
  <c r="J193" i="2"/>
  <c r="BK316" i="2"/>
  <c r="BK271" i="2"/>
  <c r="J249" i="2"/>
  <c r="BK306" i="2"/>
  <c r="BK275" i="2"/>
  <c r="BK253" i="2"/>
  <c r="BK235" i="2"/>
  <c r="J207" i="2"/>
  <c r="J138" i="2"/>
  <c r="J155" i="2"/>
  <c r="BK150" i="2"/>
  <c r="J124" i="2"/>
  <c r="J657" i="3"/>
  <c r="BK647" i="3"/>
  <c r="BK553" i="3"/>
  <c r="J472" i="3"/>
  <c r="J340" i="3"/>
  <c r="J274" i="3"/>
  <c r="J196" i="3"/>
  <c r="BK178" i="3"/>
  <c r="J129" i="3"/>
  <c r="J733" i="3"/>
  <c r="BK700" i="3"/>
  <c r="BK657" i="3"/>
  <c r="BK624" i="3"/>
  <c r="BK603" i="3"/>
  <c r="BK576" i="3"/>
  <c r="J539" i="3"/>
  <c r="BK494" i="3"/>
  <c r="BK456" i="3"/>
  <c r="J408" i="3"/>
  <c r="BK371" i="3"/>
  <c r="BK310" i="3"/>
  <c r="BK280" i="3"/>
  <c r="J262" i="3"/>
  <c r="BK238" i="3"/>
  <c r="BK208" i="3"/>
  <c r="J162" i="3"/>
  <c r="BK743" i="3"/>
  <c r="BK705" i="3"/>
  <c r="J688" i="3"/>
  <c r="J671" i="3"/>
  <c r="BK636" i="3"/>
  <c r="J596" i="3"/>
  <c r="BK563" i="3"/>
  <c r="BK515" i="3"/>
  <c r="BK482" i="3"/>
  <c r="BK472" i="3"/>
  <c r="BK443" i="3"/>
  <c r="BK724" i="3"/>
  <c r="J693" i="3"/>
  <c r="J624" i="3"/>
  <c r="J529" i="3"/>
  <c r="J435" i="3"/>
  <c r="J398" i="3"/>
  <c r="J379" i="3"/>
  <c r="J348" i="3"/>
  <c r="BK322" i="3"/>
  <c r="BK256" i="3"/>
  <c r="J232" i="3"/>
  <c r="J208" i="3"/>
  <c r="J150" i="3"/>
  <c r="J328" i="3"/>
  <c r="BK298" i="3"/>
  <c r="BK214" i="3"/>
  <c r="BK230" i="4"/>
  <c r="BK216" i="4"/>
  <c r="BK191" i="4"/>
  <c r="BK161" i="4"/>
  <c r="J145" i="4"/>
  <c r="J124" i="4"/>
  <c r="BK211" i="4"/>
  <c r="J230" i="4"/>
  <c r="J171" i="4"/>
  <c r="J191" i="4"/>
  <c r="BK165" i="4"/>
  <c r="BK149" i="4"/>
  <c r="J137" i="4"/>
  <c r="J201" i="5"/>
  <c r="BK179" i="5"/>
  <c r="J159" i="5"/>
  <c r="J136" i="5"/>
  <c r="J123" i="5"/>
  <c r="BK194" i="5"/>
  <c r="J165" i="5"/>
  <c r="J142" i="5"/>
  <c r="BK126" i="5"/>
  <c r="BK272" i="6"/>
  <c r="BK228" i="6"/>
  <c r="BK267" i="6"/>
  <c r="J267" i="6"/>
  <c r="J257" i="6"/>
  <c r="J232" i="6"/>
  <c r="BK205" i="6"/>
  <c r="J149" i="6"/>
  <c r="BK141" i="6"/>
  <c r="BK242" i="6"/>
  <c r="J215" i="6"/>
  <c r="BK167" i="6"/>
  <c r="BK139" i="6"/>
  <c r="J143" i="6"/>
  <c r="BK188" i="7"/>
  <c r="J193" i="7"/>
  <c r="J168" i="7"/>
  <c r="J142" i="7"/>
  <c r="J127" i="7"/>
  <c r="BK177" i="7"/>
  <c r="BK138" i="7"/>
  <c r="BK132" i="8"/>
  <c r="BK136" i="8"/>
  <c r="BK128" i="8"/>
  <c r="J143" i="8"/>
  <c r="J130" i="8"/>
  <c r="J126" i="9"/>
  <c r="J121" i="9"/>
  <c r="J258" i="10"/>
  <c r="J319" i="10"/>
  <c r="BK305" i="10"/>
  <c r="BK284" i="10"/>
  <c r="BK264" i="10"/>
  <c r="BK240" i="10"/>
  <c r="BK224" i="10"/>
  <c r="BK210" i="10"/>
  <c r="J193" i="10"/>
  <c r="J184" i="10"/>
  <c r="BK165" i="10"/>
  <c r="J144" i="10"/>
  <c r="BK319" i="10"/>
  <c r="J305" i="10"/>
  <c r="BK289" i="10"/>
  <c r="J279" i="10"/>
  <c r="J270" i="10"/>
  <c r="BK248" i="10"/>
  <c r="J134" i="10"/>
  <c r="BK226" i="10"/>
  <c r="J215" i="10"/>
  <c r="BK199" i="10"/>
  <c r="J187" i="10"/>
  <c r="J172" i="10"/>
  <c r="BK160" i="10"/>
  <c r="BK139" i="10"/>
  <c r="J240" i="10"/>
  <c r="BK170" i="11"/>
  <c r="BK156" i="11"/>
  <c r="J139" i="11"/>
  <c r="J120" i="11"/>
  <c r="J170" i="11"/>
  <c r="J149" i="11"/>
  <c r="BK139" i="11"/>
  <c r="BK281" i="2"/>
  <c r="J186" i="2"/>
  <c r="J144" i="2"/>
  <c r="J311" i="2"/>
  <c r="J281" i="2"/>
  <c r="J230" i="2"/>
  <c r="J306" i="2"/>
  <c r="BK261" i="2"/>
  <c r="J316" i="2"/>
  <c r="BK292" i="2"/>
  <c r="J266" i="2"/>
  <c r="BK245" i="2"/>
  <c r="BK230" i="2"/>
  <c r="BK201" i="2"/>
  <c r="BK124" i="2"/>
  <c r="AS94" i="1"/>
  <c r="J286" i="3"/>
  <c r="J202" i="3"/>
  <c r="BK172" i="3"/>
  <c r="J750" i="3"/>
  <c r="BK719" i="3"/>
  <c r="BK682" i="3"/>
  <c r="J636" i="3"/>
  <c r="BK596" i="3"/>
  <c r="BK568" i="3"/>
  <c r="BK546" i="3"/>
  <c r="J499" i="3"/>
  <c r="J482" i="3"/>
  <c r="J428" i="3"/>
  <c r="BK398" i="3"/>
  <c r="BK348" i="3"/>
  <c r="BK292" i="3"/>
  <c r="BK268" i="3"/>
  <c r="J250" i="3"/>
  <c r="J226" i="3"/>
  <c r="J190" i="3"/>
  <c r="BK750" i="3"/>
  <c r="J724" i="3"/>
  <c r="BK693" i="3"/>
  <c r="BK662" i="3"/>
  <c r="BK631" i="3"/>
  <c r="J584" i="3"/>
  <c r="BK534" i="3"/>
  <c r="J510" i="3"/>
  <c r="BK477" i="3"/>
  <c r="BK467" i="3"/>
  <c r="BK435" i="3"/>
  <c r="BK757" i="3"/>
  <c r="J662" i="3"/>
  <c r="J553" i="3"/>
  <c r="J515" i="3"/>
  <c r="BK428" i="3"/>
  <c r="J393" i="3"/>
  <c r="BK362" i="3"/>
  <c r="J316" i="3"/>
  <c r="J292" i="3"/>
  <c r="J244" i="3"/>
  <c r="J214" i="3"/>
  <c r="BK162" i="3"/>
  <c r="BK379" i="3"/>
  <c r="J280" i="3"/>
  <c r="BK202" i="3"/>
  <c r="BK221" i="4"/>
  <c r="BK201" i="4"/>
  <c r="BK181" i="4"/>
  <c r="J165" i="4"/>
  <c r="BK141" i="4"/>
  <c r="J211" i="4"/>
  <c r="BK206" i="4"/>
  <c r="J221" i="4"/>
  <c r="BK196" i="4"/>
  <c r="J181" i="4"/>
  <c r="BK157" i="4"/>
  <c r="BK130" i="4"/>
  <c r="J211" i="5"/>
  <c r="BK189" i="5"/>
  <c r="J170" i="5"/>
  <c r="J148" i="5"/>
  <c r="J131" i="5"/>
  <c r="J206" i="5"/>
  <c r="J189" i="5"/>
  <c r="BK175" i="5"/>
  <c r="BK159" i="5"/>
  <c r="BK131" i="5"/>
  <c r="BK257" i="6"/>
  <c r="BK232" i="6"/>
  <c r="J205" i="6"/>
  <c r="BK200" i="6"/>
  <c r="BK236" i="6"/>
  <c r="BK215" i="6"/>
  <c r="BK174" i="6"/>
  <c r="J145" i="6"/>
  <c r="J139" i="6"/>
  <c r="J272" i="6"/>
  <c r="J174" i="6"/>
  <c r="BK149" i="6"/>
  <c r="J128" i="6"/>
  <c r="BK145" i="6"/>
  <c r="BK127" i="7"/>
  <c r="J188" i="7"/>
  <c r="BK173" i="7"/>
  <c r="J138" i="7"/>
  <c r="BK123" i="7"/>
  <c r="BK161" i="7"/>
  <c r="BK142" i="7"/>
  <c r="BK143" i="8"/>
  <c r="J138" i="8"/>
  <c r="J122" i="8"/>
  <c r="J136" i="8"/>
  <c r="J124" i="8"/>
  <c r="BK121" i="9"/>
  <c r="BK126" i="9"/>
  <c r="J261" i="10"/>
  <c r="BK315" i="10"/>
  <c r="BK293" i="10"/>
  <c r="J275" i="10"/>
  <c r="J248" i="10"/>
  <c r="BK229" i="10"/>
  <c r="J220" i="10"/>
  <c r="J199" i="10"/>
  <c r="BK172" i="10"/>
  <c r="J160" i="10"/>
  <c r="BK134" i="10"/>
  <c r="J315" i="10"/>
  <c r="J299" i="10"/>
  <c r="J264" i="10"/>
  <c r="BK253" i="10"/>
  <c r="BK243" i="10"/>
  <c r="J235" i="10"/>
  <c r="J224" i="10"/>
  <c r="J210" i="10"/>
  <c r="BK184" i="10"/>
  <c r="J165" i="10"/>
  <c r="J149" i="10"/>
  <c r="BK144" i="10"/>
  <c r="BK149" i="10"/>
  <c r="BK186" i="11"/>
  <c r="BK175" i="11"/>
  <c r="J144" i="11"/>
  <c r="BK125" i="11"/>
  <c r="J186" i="11"/>
  <c r="J175" i="11"/>
  <c r="J156" i="11"/>
  <c r="BK134" i="11"/>
  <c r="BK120" i="11"/>
  <c r="J235" i="2"/>
  <c r="J201" i="2"/>
  <c r="J150" i="2"/>
  <c r="BK131" i="2"/>
  <c r="J287" i="2"/>
  <c r="J241" i="2"/>
  <c r="J179" i="2"/>
  <c r="J275" i="2"/>
  <c r="J257" i="2"/>
  <c r="BK311" i="2"/>
  <c r="BK257" i="2"/>
  <c r="BK241" i="2"/>
  <c r="BK215" i="2"/>
  <c r="J170" i="2"/>
  <c r="BK170" i="2"/>
  <c r="BK155" i="2"/>
  <c r="BK677" i="3"/>
  <c r="J652" i="3"/>
  <c r="J603" i="3"/>
  <c r="J523" i="3"/>
  <c r="BK393" i="3"/>
  <c r="BK316" i="3"/>
  <c r="J220" i="3"/>
  <c r="BK190" i="3"/>
  <c r="BK150" i="3"/>
  <c r="J757" i="3"/>
  <c r="J738" i="3"/>
  <c r="BK666" i="3"/>
  <c r="J631" i="3"/>
  <c r="BK615" i="3"/>
  <c r="BK584" i="3"/>
  <c r="BK558" i="3"/>
  <c r="BK510" i="3"/>
  <c r="J467" i="3"/>
  <c r="BK421" i="3"/>
  <c r="BK388" i="3"/>
  <c r="J362" i="3"/>
  <c r="J334" i="3"/>
  <c r="BK274" i="3"/>
  <c r="BK244" i="3"/>
  <c r="BK220" i="3"/>
  <c r="J178" i="3"/>
  <c r="BK124" i="3"/>
  <c r="BK738" i="3"/>
  <c r="BK714" i="3"/>
  <c r="J677" i="3"/>
  <c r="J647" i="3"/>
  <c r="J615" i="3"/>
  <c r="BK591" i="3"/>
  <c r="J546" i="3"/>
  <c r="BK523" i="3"/>
  <c r="J494" i="3"/>
  <c r="J456" i="3"/>
  <c r="J421" i="3"/>
  <c r="BK408" i="3"/>
  <c r="J705" i="3"/>
  <c r="BK642" i="3"/>
  <c r="J576" i="3"/>
  <c r="J451" i="3"/>
  <c r="J403" i="3"/>
  <c r="J371" i="3"/>
  <c r="BK340" i="3"/>
  <c r="J310" i="3"/>
  <c r="BK286" i="3"/>
  <c r="BK184" i="3"/>
  <c r="BK129" i="3"/>
  <c r="J322" i="3"/>
  <c r="BK262" i="3"/>
  <c r="J124" i="3"/>
  <c r="J237" i="4"/>
  <c r="J186" i="4"/>
  <c r="BK171" i="4"/>
  <c r="BK153" i="4"/>
  <c r="J130" i="4"/>
  <c r="BK124" i="4"/>
  <c r="BK237" i="4"/>
  <c r="J216" i="4"/>
  <c r="BK186" i="4"/>
  <c r="J161" i="4"/>
  <c r="BK145" i="4"/>
  <c r="BK206" i="5"/>
  <c r="J184" i="5"/>
  <c r="BK165" i="5"/>
  <c r="BK142" i="5"/>
  <c r="BK218" i="5"/>
  <c r="BK201" i="5"/>
  <c r="J179" i="5"/>
  <c r="BK170" i="5"/>
  <c r="BK148" i="5"/>
  <c r="BK123" i="5"/>
  <c r="J252" i="6"/>
  <c r="BK223" i="6"/>
  <c r="BK208" i="6"/>
  <c r="J242" i="6"/>
  <c r="J208" i="6"/>
  <c r="BK194" i="6"/>
  <c r="BK159" i="6"/>
  <c r="BK143" i="6"/>
  <c r="BK279" i="6"/>
  <c r="BK185" i="6"/>
  <c r="BK154" i="6"/>
  <c r="BK134" i="6"/>
  <c r="J167" i="6"/>
  <c r="J148" i="7"/>
  <c r="J183" i="7"/>
  <c r="J161" i="7"/>
  <c r="BK193" i="7"/>
  <c r="J173" i="7"/>
  <c r="BK148" i="7"/>
  <c r="BK133" i="7"/>
  <c r="J140" i="8"/>
  <c r="BK130" i="8"/>
  <c r="BK140" i="8"/>
  <c r="J134" i="8"/>
  <c r="J126" i="8"/>
  <c r="J132" i="8"/>
  <c r="J131" i="9"/>
  <c r="BK270" i="10"/>
  <c r="J253" i="2"/>
  <c r="BK193" i="2"/>
  <c r="BK138" i="2"/>
  <c r="J292" i="2"/>
  <c r="J245" i="2"/>
  <c r="BK186" i="2"/>
  <c r="BK287" i="2"/>
  <c r="BK266" i="2"/>
  <c r="J215" i="2"/>
  <c r="BK297" i="2"/>
  <c r="J271" i="2"/>
  <c r="BK249" i="2"/>
  <c r="J222" i="2"/>
  <c r="BK179" i="2"/>
  <c r="BK144" i="2"/>
  <c r="J174" i="2"/>
  <c r="J131" i="2"/>
  <c r="BK671" i="3"/>
  <c r="J610" i="3"/>
  <c r="J568" i="3"/>
  <c r="BK489" i="3"/>
  <c r="J461" i="3"/>
  <c r="BK328" i="3"/>
  <c r="J238" i="3"/>
  <c r="J184" i="3"/>
  <c r="J134" i="3"/>
  <c r="J743" i="3"/>
  <c r="J714" i="3"/>
  <c r="BK688" i="3"/>
  <c r="J642" i="3"/>
  <c r="J620" i="3"/>
  <c r="J591" i="3"/>
  <c r="J563" i="3"/>
  <c r="J534" i="3"/>
  <c r="J489" i="3"/>
  <c r="J443" i="3"/>
  <c r="BK403" i="3"/>
  <c r="J355" i="3"/>
  <c r="BK304" i="3"/>
  <c r="J256" i="3"/>
  <c r="BK232" i="3"/>
  <c r="BK196" i="3"/>
  <c r="BK143" i="3"/>
  <c r="BK733" i="3"/>
  <c r="J700" i="3"/>
  <c r="J682" i="3"/>
  <c r="BK652" i="3"/>
  <c r="BK610" i="3"/>
  <c r="J558" i="3"/>
  <c r="BK529" i="3"/>
  <c r="BK499" i="3"/>
  <c r="J477" i="3"/>
  <c r="BK451" i="3"/>
  <c r="J414" i="3"/>
  <c r="J719" i="3"/>
  <c r="J666" i="3"/>
  <c r="BK620" i="3"/>
  <c r="BK539" i="3"/>
  <c r="BK461" i="3"/>
  <c r="BK414" i="3"/>
  <c r="J388" i="3"/>
  <c r="BK355" i="3"/>
  <c r="BK334" i="3"/>
  <c r="J298" i="3"/>
  <c r="BK250" i="3"/>
  <c r="BK226" i="3"/>
  <c r="J172" i="3"/>
  <c r="J143" i="3"/>
  <c r="J304" i="3"/>
  <c r="J268" i="3"/>
  <c r="BK134" i="3"/>
  <c r="BK226" i="4"/>
  <c r="J196" i="4"/>
  <c r="J176" i="4"/>
  <c r="J157" i="4"/>
  <c r="BK137" i="4"/>
  <c r="J149" i="4"/>
  <c r="J206" i="4"/>
  <c r="J226" i="4"/>
  <c r="J201" i="4"/>
  <c r="BK176" i="4"/>
  <c r="J153" i="4"/>
  <c r="J141" i="4"/>
  <c r="J218" i="5"/>
  <c r="J194" i="5"/>
  <c r="J175" i="5"/>
  <c r="J154" i="5"/>
  <c r="J126" i="5"/>
  <c r="BK211" i="5"/>
  <c r="BK184" i="5"/>
  <c r="BK154" i="5"/>
  <c r="BK136" i="5"/>
  <c r="J279" i="6"/>
  <c r="J236" i="6"/>
  <c r="BK262" i="6"/>
  <c r="J262" i="6"/>
  <c r="BK252" i="6"/>
  <c r="J223" i="6"/>
  <c r="J200" i="6"/>
  <c r="J185" i="6"/>
  <c r="J154" i="6"/>
  <c r="BK128" i="6"/>
  <c r="J228" i="6"/>
  <c r="J194" i="6"/>
  <c r="J159" i="6"/>
  <c r="J141" i="6"/>
  <c r="J134" i="6"/>
  <c r="BK168" i="7"/>
  <c r="J123" i="7"/>
  <c r="J177" i="7"/>
  <c r="J155" i="7"/>
  <c r="J133" i="7"/>
  <c r="BK183" i="7"/>
  <c r="BK155" i="7"/>
  <c r="BK124" i="8"/>
  <c r="BK134" i="8"/>
  <c r="BK126" i="8"/>
  <c r="BK138" i="8"/>
  <c r="J128" i="8"/>
  <c r="BK122" i="8"/>
  <c r="BK131" i="9"/>
  <c r="J289" i="10"/>
  <c r="J253" i="10"/>
  <c r="BK310" i="10"/>
  <c r="BK299" i="10"/>
  <c r="BK279" i="10"/>
  <c r="BK258" i="10"/>
  <c r="J243" i="10"/>
  <c r="J226" i="10"/>
  <c r="BK215" i="10"/>
  <c r="J205" i="10"/>
  <c r="BK187" i="10"/>
  <c r="J178" i="10"/>
  <c r="BK154" i="10"/>
  <c r="BK129" i="10"/>
  <c r="J310" i="10"/>
  <c r="J293" i="10"/>
  <c r="J284" i="10"/>
  <c r="BK275" i="10"/>
  <c r="BK261" i="10"/>
  <c r="J139" i="10"/>
  <c r="J229" i="10"/>
  <c r="BK220" i="10"/>
  <c r="BK205" i="10"/>
  <c r="BK193" i="10"/>
  <c r="BK178" i="10"/>
  <c r="J154" i="10"/>
  <c r="J129" i="10"/>
  <c r="BK235" i="10"/>
  <c r="J180" i="11"/>
  <c r="J160" i="11"/>
  <c r="BK149" i="11"/>
  <c r="J134" i="11"/>
  <c r="BK180" i="11"/>
  <c r="BK160" i="11"/>
  <c r="BK144" i="11"/>
  <c r="J125" i="11"/>
  <c r="P137" i="2" l="1"/>
  <c r="P169" i="2"/>
  <c r="P286" i="2"/>
  <c r="P123" i="3"/>
  <c r="P354" i="3"/>
  <c r="P122" i="3" s="1"/>
  <c r="P121" i="3" s="1"/>
  <c r="AU96" i="1" s="1"/>
  <c r="P466" i="3"/>
  <c r="P687" i="3"/>
  <c r="BK136" i="4"/>
  <c r="J136" i="4"/>
  <c r="J100" i="4"/>
  <c r="P122" i="5"/>
  <c r="P164" i="5"/>
  <c r="P200" i="5"/>
  <c r="R133" i="6"/>
  <c r="T207" i="6"/>
  <c r="T251" i="6"/>
  <c r="P122" i="7"/>
  <c r="P160" i="7"/>
  <c r="R182" i="7"/>
  <c r="BK121" i="8"/>
  <c r="P120" i="9"/>
  <c r="P119" i="9"/>
  <c r="P118" i="9"/>
  <c r="AU102" i="1"/>
  <c r="BK128" i="10"/>
  <c r="J128" i="10"/>
  <c r="J98" i="10"/>
  <c r="P171" i="10"/>
  <c r="P214" i="10"/>
  <c r="BK269" i="10"/>
  <c r="J269" i="10"/>
  <c r="J106" i="10"/>
  <c r="T137" i="2"/>
  <c r="BK169" i="2"/>
  <c r="J169" i="2"/>
  <c r="J100" i="2"/>
  <c r="T286" i="2"/>
  <c r="R123" i="3"/>
  <c r="R354" i="3"/>
  <c r="R466" i="3"/>
  <c r="R687" i="3"/>
  <c r="T136" i="4"/>
  <c r="T122" i="4"/>
  <c r="T121" i="4" s="1"/>
  <c r="R122" i="5"/>
  <c r="R164" i="5"/>
  <c r="T200" i="5"/>
  <c r="BK133" i="6"/>
  <c r="J133" i="6"/>
  <c r="J99" i="6"/>
  <c r="BK193" i="6"/>
  <c r="J193" i="6" s="1"/>
  <c r="J100" i="6" s="1"/>
  <c r="T193" i="6"/>
  <c r="T126" i="6" s="1"/>
  <c r="T125" i="6" s="1"/>
  <c r="R207" i="6"/>
  <c r="P251" i="6"/>
  <c r="T122" i="7"/>
  <c r="R160" i="7"/>
  <c r="BK182" i="7"/>
  <c r="J182" i="7" s="1"/>
  <c r="J100" i="7" s="1"/>
  <c r="R121" i="8"/>
  <c r="R120" i="8"/>
  <c r="R119" i="8"/>
  <c r="R120" i="9"/>
  <c r="R119" i="9"/>
  <c r="R118" i="9"/>
  <c r="T128" i="10"/>
  <c r="T171" i="10"/>
  <c r="P204" i="10"/>
  <c r="T204" i="10"/>
  <c r="R214" i="10"/>
  <c r="BK260" i="10"/>
  <c r="J260" i="10"/>
  <c r="J104" i="10"/>
  <c r="R260" i="10"/>
  <c r="T269" i="10"/>
  <c r="T268" i="10"/>
  <c r="P133" i="11"/>
  <c r="P118" i="11"/>
  <c r="AU104" i="1"/>
  <c r="BK137" i="2"/>
  <c r="J137" i="2"/>
  <c r="J99" i="2"/>
  <c r="R169" i="2"/>
  <c r="R122" i="2" s="1"/>
  <c r="R121" i="2" s="1"/>
  <c r="R286" i="2"/>
  <c r="BK123" i="3"/>
  <c r="J123" i="3"/>
  <c r="J98" i="3"/>
  <c r="BK354" i="3"/>
  <c r="J354" i="3"/>
  <c r="J99" i="3" s="1"/>
  <c r="BK466" i="3"/>
  <c r="J466" i="3"/>
  <c r="J100" i="3"/>
  <c r="BK687" i="3"/>
  <c r="J687" i="3"/>
  <c r="J101" i="3"/>
  <c r="P136" i="4"/>
  <c r="P122" i="4"/>
  <c r="P121" i="4"/>
  <c r="AU97" i="1"/>
  <c r="BK122" i="5"/>
  <c r="BK164" i="5"/>
  <c r="J164" i="5"/>
  <c r="J99" i="5"/>
  <c r="BK200" i="5"/>
  <c r="J200" i="5" s="1"/>
  <c r="J100" i="5" s="1"/>
  <c r="T133" i="6"/>
  <c r="P207" i="6"/>
  <c r="BK251" i="6"/>
  <c r="J251" i="6"/>
  <c r="J103" i="6"/>
  <c r="BK122" i="7"/>
  <c r="J122" i="7"/>
  <c r="J98" i="7"/>
  <c r="BK160" i="7"/>
  <c r="BK121" i="7" s="1"/>
  <c r="BK120" i="7" s="1"/>
  <c r="J120" i="7" s="1"/>
  <c r="J30" i="7" s="1"/>
  <c r="J160" i="7"/>
  <c r="J99" i="7"/>
  <c r="T182" i="7"/>
  <c r="P121" i="8"/>
  <c r="P120" i="8"/>
  <c r="P119" i="8"/>
  <c r="AU101" i="1"/>
  <c r="BK120" i="9"/>
  <c r="J120" i="9"/>
  <c r="J98" i="9"/>
  <c r="R128" i="10"/>
  <c r="BK171" i="10"/>
  <c r="J171" i="10"/>
  <c r="J100" i="10"/>
  <c r="BK214" i="10"/>
  <c r="J214" i="10"/>
  <c r="J103" i="10"/>
  <c r="P260" i="10"/>
  <c r="P127" i="10" s="1"/>
  <c r="P269" i="10"/>
  <c r="P268" i="10" s="1"/>
  <c r="R133" i="11"/>
  <c r="R118" i="11"/>
  <c r="R137" i="2"/>
  <c r="T169" i="2"/>
  <c r="BK286" i="2"/>
  <c r="J286" i="2"/>
  <c r="J101" i="2"/>
  <c r="T123" i="3"/>
  <c r="T354" i="3"/>
  <c r="T466" i="3"/>
  <c r="T687" i="3"/>
  <c r="R136" i="4"/>
  <c r="R122" i="4"/>
  <c r="R121" i="4" s="1"/>
  <c r="T122" i="5"/>
  <c r="T164" i="5"/>
  <c r="R200" i="5"/>
  <c r="P133" i="6"/>
  <c r="P193" i="6"/>
  <c r="P126" i="6" s="1"/>
  <c r="P125" i="6" s="1"/>
  <c r="AU99" i="1" s="1"/>
  <c r="R193" i="6"/>
  <c r="R126" i="6" s="1"/>
  <c r="R125" i="6" s="1"/>
  <c r="BK207" i="6"/>
  <c r="J207" i="6"/>
  <c r="J101" i="6"/>
  <c r="R251" i="6"/>
  <c r="R122" i="7"/>
  <c r="R121" i="7"/>
  <c r="R120" i="7" s="1"/>
  <c r="T160" i="7"/>
  <c r="P182" i="7"/>
  <c r="T121" i="8"/>
  <c r="T120" i="8"/>
  <c r="T119" i="8"/>
  <c r="T120" i="9"/>
  <c r="T119" i="9"/>
  <c r="T118" i="9"/>
  <c r="P128" i="10"/>
  <c r="R171" i="10"/>
  <c r="BK204" i="10"/>
  <c r="J204" i="10"/>
  <c r="J102" i="10" s="1"/>
  <c r="R204" i="10"/>
  <c r="T214" i="10"/>
  <c r="T260" i="10"/>
  <c r="R269" i="10"/>
  <c r="R268" i="10"/>
  <c r="BK133" i="11"/>
  <c r="J133" i="11"/>
  <c r="J98" i="11"/>
  <c r="T133" i="11"/>
  <c r="T118" i="11"/>
  <c r="BK123" i="4"/>
  <c r="J123" i="4"/>
  <c r="J98" i="4"/>
  <c r="BK236" i="4"/>
  <c r="J236" i="4"/>
  <c r="J101" i="4" s="1"/>
  <c r="BK127" i="6"/>
  <c r="J127" i="6"/>
  <c r="J98" i="6"/>
  <c r="BK142" i="8"/>
  <c r="J142" i="8"/>
  <c r="J99" i="8"/>
  <c r="BK198" i="10"/>
  <c r="J198" i="10"/>
  <c r="J101" i="10"/>
  <c r="BK119" i="11"/>
  <c r="J119" i="11" s="1"/>
  <c r="J97" i="11" s="1"/>
  <c r="BK123" i="2"/>
  <c r="J123" i="2"/>
  <c r="J98" i="2"/>
  <c r="BK129" i="4"/>
  <c r="J129" i="4" s="1"/>
  <c r="J99" i="4" s="1"/>
  <c r="BK241" i="6"/>
  <c r="J241" i="6"/>
  <c r="J102" i="6"/>
  <c r="BK278" i="6"/>
  <c r="J278" i="6"/>
  <c r="J105" i="6"/>
  <c r="BK159" i="10"/>
  <c r="J159" i="10"/>
  <c r="J99" i="10"/>
  <c r="J89" i="11"/>
  <c r="J91" i="11"/>
  <c r="E108" i="11"/>
  <c r="F115" i="11"/>
  <c r="BE125" i="11"/>
  <c r="BE139" i="11"/>
  <c r="BE144" i="11"/>
  <c r="BE156" i="11"/>
  <c r="BE175" i="11"/>
  <c r="BE120" i="11"/>
  <c r="BE134" i="11"/>
  <c r="BE149" i="11"/>
  <c r="BE160" i="11"/>
  <c r="BE170" i="11"/>
  <c r="BE180" i="11"/>
  <c r="BE186" i="11"/>
  <c r="J91" i="10"/>
  <c r="F123" i="10"/>
  <c r="BE134" i="10"/>
  <c r="BE139" i="10"/>
  <c r="BE129" i="10"/>
  <c r="BE154" i="10"/>
  <c r="BE172" i="10"/>
  <c r="BE178" i="10"/>
  <c r="BE184" i="10"/>
  <c r="BE187" i="10"/>
  <c r="BE210" i="10"/>
  <c r="BE215" i="10"/>
  <c r="BE224" i="10"/>
  <c r="BE226" i="10"/>
  <c r="BE240" i="10"/>
  <c r="J120" i="10"/>
  <c r="BE144" i="10"/>
  <c r="BE248" i="10"/>
  <c r="BE258" i="10"/>
  <c r="BE261" i="10"/>
  <c r="BE289" i="10"/>
  <c r="BE293" i="10"/>
  <c r="BE299" i="10"/>
  <c r="BE310" i="10"/>
  <c r="E85" i="10"/>
  <c r="BE149" i="10"/>
  <c r="BE160" i="10"/>
  <c r="BE165" i="10"/>
  <c r="BE193" i="10"/>
  <c r="BE199" i="10"/>
  <c r="BE205" i="10"/>
  <c r="BE220" i="10"/>
  <c r="BE229" i="10"/>
  <c r="BE235" i="10"/>
  <c r="BE243" i="10"/>
  <c r="BE253" i="10"/>
  <c r="BE270" i="10"/>
  <c r="BE275" i="10"/>
  <c r="BE284" i="10"/>
  <c r="BE305" i="10"/>
  <c r="BE315" i="10"/>
  <c r="BE319" i="10"/>
  <c r="BE264" i="10"/>
  <c r="BE279" i="10"/>
  <c r="BB103" i="1"/>
  <c r="E85" i="9"/>
  <c r="F92" i="9"/>
  <c r="BE121" i="9"/>
  <c r="BE126" i="9"/>
  <c r="BE131" i="9"/>
  <c r="J121" i="8"/>
  <c r="J98" i="8"/>
  <c r="J89" i="9"/>
  <c r="J91" i="9"/>
  <c r="J89" i="8"/>
  <c r="E109" i="8"/>
  <c r="J115" i="8"/>
  <c r="BE122" i="8"/>
  <c r="BE126" i="8"/>
  <c r="BE132" i="8"/>
  <c r="BE143" i="8"/>
  <c r="F116" i="8"/>
  <c r="BE124" i="8"/>
  <c r="BE128" i="8"/>
  <c r="BE134" i="8"/>
  <c r="BE136" i="8"/>
  <c r="BE138" i="8"/>
  <c r="BE140" i="8"/>
  <c r="BE130" i="8"/>
  <c r="F117" i="7"/>
  <c r="BE127" i="7"/>
  <c r="BE133" i="7"/>
  <c r="BE138" i="7"/>
  <c r="BE142" i="7"/>
  <c r="BE148" i="7"/>
  <c r="BE155" i="7"/>
  <c r="BE168" i="7"/>
  <c r="BE188" i="7"/>
  <c r="BE193" i="7"/>
  <c r="J91" i="7"/>
  <c r="E110" i="7"/>
  <c r="J114" i="7"/>
  <c r="BE161" i="7"/>
  <c r="BE177" i="7"/>
  <c r="BE183" i="7"/>
  <c r="BE123" i="7"/>
  <c r="BE173" i="7"/>
  <c r="J91" i="6"/>
  <c r="J119" i="6"/>
  <c r="BE134" i="6"/>
  <c r="F92" i="6"/>
  <c r="BE128" i="6"/>
  <c r="BE141" i="6"/>
  <c r="BE174" i="6"/>
  <c r="J122" i="5"/>
  <c r="J98" i="5"/>
  <c r="E115" i="6"/>
  <c r="BE145" i="6"/>
  <c r="BE149" i="6"/>
  <c r="BE159" i="6"/>
  <c r="BE139" i="6"/>
  <c r="BE143" i="6"/>
  <c r="BE154" i="6"/>
  <c r="BE167" i="6"/>
  <c r="BE185" i="6"/>
  <c r="BE200" i="6"/>
  <c r="BE205" i="6"/>
  <c r="BE208" i="6"/>
  <c r="BE223" i="6"/>
  <c r="BE232" i="6"/>
  <c r="BE236" i="6"/>
  <c r="BE242" i="6"/>
  <c r="BE257" i="6"/>
  <c r="BE262" i="6"/>
  <c r="BE267" i="6"/>
  <c r="BE194" i="6"/>
  <c r="BE215" i="6"/>
  <c r="BE228" i="6"/>
  <c r="BE252" i="6"/>
  <c r="BE272" i="6"/>
  <c r="BE279" i="6"/>
  <c r="E85" i="5"/>
  <c r="J89" i="5"/>
  <c r="BE126" i="5"/>
  <c r="BE131" i="5"/>
  <c r="BE148" i="5"/>
  <c r="BE165" i="5"/>
  <c r="BE179" i="5"/>
  <c r="BE194" i="5"/>
  <c r="BE211" i="5"/>
  <c r="BE218" i="5"/>
  <c r="J91" i="5"/>
  <c r="F92" i="5"/>
  <c r="BE123" i="5"/>
  <c r="BE136" i="5"/>
  <c r="BE142" i="5"/>
  <c r="BE154" i="5"/>
  <c r="BE159" i="5"/>
  <c r="BE170" i="5"/>
  <c r="BE175" i="5"/>
  <c r="BE184" i="5"/>
  <c r="BE189" i="5"/>
  <c r="BE201" i="5"/>
  <c r="BE206" i="5"/>
  <c r="E111" i="4"/>
  <c r="J117" i="4"/>
  <c r="BE124" i="4"/>
  <c r="BE141" i="4"/>
  <c r="BE145" i="4"/>
  <c r="BE153" i="4"/>
  <c r="BE171" i="4"/>
  <c r="BE181" i="4"/>
  <c r="F118" i="4"/>
  <c r="BE186" i="4"/>
  <c r="BE206" i="4"/>
  <c r="BE216" i="4"/>
  <c r="BE221" i="4"/>
  <c r="BE226" i="4"/>
  <c r="BE161" i="4"/>
  <c r="BE237" i="4"/>
  <c r="J89" i="4"/>
  <c r="BE130" i="4"/>
  <c r="BE137" i="4"/>
  <c r="BE149" i="4"/>
  <c r="BE157" i="4"/>
  <c r="BE165" i="4"/>
  <c r="BE176" i="4"/>
  <c r="BE191" i="4"/>
  <c r="BE196" i="4"/>
  <c r="BE201" i="4"/>
  <c r="BE211" i="4"/>
  <c r="BE230" i="4"/>
  <c r="J91" i="3"/>
  <c r="BE129" i="3"/>
  <c r="BE134" i="3"/>
  <c r="BE184" i="3"/>
  <c r="BE190" i="3"/>
  <c r="BE196" i="3"/>
  <c r="BE208" i="3"/>
  <c r="BE256" i="3"/>
  <c r="BE292" i="3"/>
  <c r="BE371" i="3"/>
  <c r="BE398" i="3"/>
  <c r="J115" i="3"/>
  <c r="F118" i="3"/>
  <c r="BE124" i="3"/>
  <c r="BE172" i="3"/>
  <c r="BE202" i="3"/>
  <c r="BE220" i="3"/>
  <c r="BE244" i="3"/>
  <c r="BE274" i="3"/>
  <c r="BE304" i="3"/>
  <c r="BE322" i="3"/>
  <c r="BE328" i="3"/>
  <c r="BE348" i="3"/>
  <c r="BE355" i="3"/>
  <c r="BE393" i="3"/>
  <c r="BE408" i="3"/>
  <c r="BE421" i="3"/>
  <c r="BE443" i="3"/>
  <c r="BE534" i="3"/>
  <c r="BE546" i="3"/>
  <c r="BE591" i="3"/>
  <c r="BE615" i="3"/>
  <c r="BE636" i="3"/>
  <c r="BE657" i="3"/>
  <c r="BE700" i="3"/>
  <c r="BE714" i="3"/>
  <c r="BE743" i="3"/>
  <c r="BE757" i="3"/>
  <c r="BE456" i="3"/>
  <c r="BE461" i="3"/>
  <c r="BE472" i="3"/>
  <c r="BE510" i="3"/>
  <c r="BE515" i="3"/>
  <c r="BE523" i="3"/>
  <c r="BE529" i="3"/>
  <c r="BE558" i="3"/>
  <c r="BE584" i="3"/>
  <c r="BE603" i="3"/>
  <c r="BE624" i="3"/>
  <c r="BE647" i="3"/>
  <c r="BE652" i="3"/>
  <c r="BE666" i="3"/>
  <c r="BE671" i="3"/>
  <c r="BE688" i="3"/>
  <c r="BE705" i="3"/>
  <c r="BE724" i="3"/>
  <c r="BE738" i="3"/>
  <c r="E85" i="3"/>
  <c r="BE150" i="3"/>
  <c r="BE162" i="3"/>
  <c r="BE178" i="3"/>
  <c r="BE226" i="3"/>
  <c r="BE238" i="3"/>
  <c r="BE250" i="3"/>
  <c r="BE262" i="3"/>
  <c r="BE286" i="3"/>
  <c r="BE298" i="3"/>
  <c r="BE316" i="3"/>
  <c r="BE340" i="3"/>
  <c r="BE379" i="3"/>
  <c r="BE403" i="3"/>
  <c r="BE414" i="3"/>
  <c r="BE428" i="3"/>
  <c r="BE435" i="3"/>
  <c r="BE451" i="3"/>
  <c r="BE482" i="3"/>
  <c r="BE489" i="3"/>
  <c r="BE494" i="3"/>
  <c r="BE499" i="3"/>
  <c r="BE539" i="3"/>
  <c r="BE553" i="3"/>
  <c r="BE568" i="3"/>
  <c r="BE610" i="3"/>
  <c r="BE620" i="3"/>
  <c r="BE631" i="3"/>
  <c r="BE662" i="3"/>
  <c r="BE677" i="3"/>
  <c r="BE682" i="3"/>
  <c r="BE693" i="3"/>
  <c r="BE719" i="3"/>
  <c r="BE733" i="3"/>
  <c r="BE750" i="3"/>
  <c r="BE143" i="3"/>
  <c r="BE214" i="3"/>
  <c r="BE232" i="3"/>
  <c r="BE268" i="3"/>
  <c r="BE280" i="3"/>
  <c r="BE310" i="3"/>
  <c r="BE334" i="3"/>
  <c r="BE362" i="3"/>
  <c r="BE388" i="3"/>
  <c r="BE467" i="3"/>
  <c r="BE477" i="3"/>
  <c r="BE563" i="3"/>
  <c r="BE576" i="3"/>
  <c r="BE596" i="3"/>
  <c r="BE642" i="3"/>
  <c r="J91" i="2"/>
  <c r="F118" i="2"/>
  <c r="BE138" i="2"/>
  <c r="BE170" i="2"/>
  <c r="E85" i="2"/>
  <c r="BE124" i="2"/>
  <c r="BE131" i="2"/>
  <c r="BE144" i="2"/>
  <c r="J115" i="2"/>
  <c r="BE150" i="2"/>
  <c r="BE174" i="2"/>
  <c r="BE193" i="2"/>
  <c r="BE215" i="2"/>
  <c r="BE222" i="2"/>
  <c r="BE241" i="2"/>
  <c r="BE245" i="2"/>
  <c r="BE249" i="2"/>
  <c r="BE253" i="2"/>
  <c r="BE261" i="2"/>
  <c r="BE266" i="2"/>
  <c r="BE271" i="2"/>
  <c r="BE287" i="2"/>
  <c r="BE292" i="2"/>
  <c r="BE311" i="2"/>
  <c r="BE186" i="2"/>
  <c r="BE201" i="2"/>
  <c r="BE207" i="2"/>
  <c r="BE230" i="2"/>
  <c r="BE281" i="2"/>
  <c r="BE297" i="2"/>
  <c r="BE235" i="2"/>
  <c r="BE275" i="2"/>
  <c r="BE306" i="2"/>
  <c r="BE316" i="2"/>
  <c r="BE155" i="2"/>
  <c r="BE179" i="2"/>
  <c r="BE257" i="2"/>
  <c r="F37" i="2"/>
  <c r="BD95" i="1"/>
  <c r="F36" i="3"/>
  <c r="BC96" i="1"/>
  <c r="F37" i="4"/>
  <c r="BD97" i="1" s="1"/>
  <c r="F34" i="5"/>
  <c r="BA98" i="1"/>
  <c r="F34" i="6"/>
  <c r="BA99" i="1" s="1"/>
  <c r="F34" i="7"/>
  <c r="BA100" i="1"/>
  <c r="J34" i="8"/>
  <c r="AW101" i="1"/>
  <c r="F37" i="10"/>
  <c r="BD103" i="1"/>
  <c r="F36" i="11"/>
  <c r="BC104" i="1"/>
  <c r="F34" i="2"/>
  <c r="BA95" i="1"/>
  <c r="F36" i="2"/>
  <c r="BC95" i="1" s="1"/>
  <c r="F37" i="3"/>
  <c r="BD96" i="1" s="1"/>
  <c r="J34" i="3"/>
  <c r="AW96" i="1"/>
  <c r="F35" i="4"/>
  <c r="BB97" i="1" s="1"/>
  <c r="F36" i="4"/>
  <c r="BC97" i="1" s="1"/>
  <c r="F36" i="5"/>
  <c r="BC98" i="1"/>
  <c r="F35" i="6"/>
  <c r="BB99" i="1"/>
  <c r="J34" i="7"/>
  <c r="AW100" i="1"/>
  <c r="F34" i="8"/>
  <c r="BA101" i="1" s="1"/>
  <c r="F34" i="9"/>
  <c r="BA102" i="1" s="1"/>
  <c r="F34" i="10"/>
  <c r="BA103" i="1"/>
  <c r="F35" i="11"/>
  <c r="BB104" i="1"/>
  <c r="F37" i="11"/>
  <c r="BD104" i="1"/>
  <c r="J34" i="2"/>
  <c r="AW95" i="1"/>
  <c r="F35" i="3"/>
  <c r="BB96" i="1"/>
  <c r="F34" i="4"/>
  <c r="BA97" i="1"/>
  <c r="J34" i="5"/>
  <c r="AW98" i="1" s="1"/>
  <c r="J34" i="6"/>
  <c r="AW99" i="1"/>
  <c r="F36" i="7"/>
  <c r="BC100" i="1"/>
  <c r="F35" i="7"/>
  <c r="BB100" i="1"/>
  <c r="F37" i="8"/>
  <c r="BD101" i="1"/>
  <c r="J34" i="9"/>
  <c r="AW102" i="1" s="1"/>
  <c r="F37" i="9"/>
  <c r="BD102" i="1"/>
  <c r="J34" i="10"/>
  <c r="AW103" i="1"/>
  <c r="J34" i="11"/>
  <c r="AW104" i="1" s="1"/>
  <c r="F35" i="2"/>
  <c r="BB95" i="1"/>
  <c r="F34" i="3"/>
  <c r="BA96" i="1"/>
  <c r="J34" i="4"/>
  <c r="AW97" i="1"/>
  <c r="F35" i="5"/>
  <c r="BB98" i="1"/>
  <c r="F37" i="5"/>
  <c r="BD98" i="1"/>
  <c r="F36" i="6"/>
  <c r="BC99" i="1" s="1"/>
  <c r="F37" i="6"/>
  <c r="BD99" i="1" s="1"/>
  <c r="F37" i="7"/>
  <c r="BD100" i="1" s="1"/>
  <c r="F36" i="8"/>
  <c r="BC101" i="1"/>
  <c r="F35" i="8"/>
  <c r="BB101" i="1"/>
  <c r="F35" i="9"/>
  <c r="BB102" i="1" s="1"/>
  <c r="F36" i="9"/>
  <c r="BC102" i="1" s="1"/>
  <c r="F36" i="10"/>
  <c r="BC103" i="1"/>
  <c r="F34" i="11"/>
  <c r="BA104" i="1"/>
  <c r="P126" i="10" l="1"/>
  <c r="AU103" i="1" s="1"/>
  <c r="T122" i="3"/>
  <c r="T121" i="3"/>
  <c r="R121" i="5"/>
  <c r="R120" i="5"/>
  <c r="BK120" i="8"/>
  <c r="BK119" i="8"/>
  <c r="J119" i="8"/>
  <c r="J96" i="8"/>
  <c r="P121" i="7"/>
  <c r="P120" i="7"/>
  <c r="AU100" i="1"/>
  <c r="T121" i="5"/>
  <c r="T120" i="5"/>
  <c r="R127" i="10"/>
  <c r="R126" i="10" s="1"/>
  <c r="T127" i="10"/>
  <c r="T126" i="10"/>
  <c r="P121" i="5"/>
  <c r="P120" i="5"/>
  <c r="AU98" i="1"/>
  <c r="P122" i="2"/>
  <c r="P121" i="2"/>
  <c r="AU95" i="1"/>
  <c r="BK121" i="5"/>
  <c r="J121" i="5"/>
  <c r="J97" i="5"/>
  <c r="T121" i="7"/>
  <c r="T120" i="7"/>
  <c r="R122" i="3"/>
  <c r="R121" i="3"/>
  <c r="T122" i="2"/>
  <c r="T121" i="2"/>
  <c r="BK122" i="2"/>
  <c r="J122" i="2"/>
  <c r="J97" i="2"/>
  <c r="BK122" i="3"/>
  <c r="J122" i="3"/>
  <c r="J97" i="3"/>
  <c r="BK122" i="4"/>
  <c r="J122" i="4" s="1"/>
  <c r="J97" i="4" s="1"/>
  <c r="BK126" i="6"/>
  <c r="J126" i="6"/>
  <c r="J97" i="6"/>
  <c r="BK277" i="6"/>
  <c r="J277" i="6"/>
  <c r="J104" i="6" s="1"/>
  <c r="BK119" i="9"/>
  <c r="J119" i="9" s="1"/>
  <c r="J97" i="9" s="1"/>
  <c r="BK127" i="10"/>
  <c r="J127" i="10"/>
  <c r="J97" i="10"/>
  <c r="BK268" i="10"/>
  <c r="J268" i="10"/>
  <c r="J105" i="10"/>
  <c r="BK118" i="11"/>
  <c r="J118" i="11"/>
  <c r="J96" i="11"/>
  <c r="AG100" i="1"/>
  <c r="J96" i="7"/>
  <c r="J121" i="7"/>
  <c r="J97" i="7" s="1"/>
  <c r="J33" i="2"/>
  <c r="AV95" i="1"/>
  <c r="AT95" i="1"/>
  <c r="F33" i="4"/>
  <c r="AZ97" i="1" s="1"/>
  <c r="F33" i="5"/>
  <c r="AZ98" i="1"/>
  <c r="F33" i="6"/>
  <c r="AZ99" i="1" s="1"/>
  <c r="J33" i="7"/>
  <c r="AV100" i="1"/>
  <c r="AT100" i="1"/>
  <c r="AN100" i="1"/>
  <c r="F33" i="8"/>
  <c r="AZ101" i="1"/>
  <c r="F33" i="9"/>
  <c r="AZ102" i="1" s="1"/>
  <c r="J33" i="10"/>
  <c r="AV103" i="1"/>
  <c r="AT103" i="1"/>
  <c r="BD94" i="1"/>
  <c r="W33" i="1" s="1"/>
  <c r="F33" i="2"/>
  <c r="AZ95" i="1"/>
  <c r="J33" i="4"/>
  <c r="AV97" i="1" s="1"/>
  <c r="AT97" i="1" s="1"/>
  <c r="J33" i="5"/>
  <c r="AV98" i="1"/>
  <c r="AT98" i="1"/>
  <c r="J33" i="6"/>
  <c r="AV99" i="1" s="1"/>
  <c r="AT99" i="1" s="1"/>
  <c r="F33" i="7"/>
  <c r="AZ100" i="1"/>
  <c r="J33" i="8"/>
  <c r="AV101" i="1"/>
  <c r="AT101" i="1"/>
  <c r="J33" i="9"/>
  <c r="AV102" i="1" s="1"/>
  <c r="AT102" i="1" s="1"/>
  <c r="F33" i="10"/>
  <c r="AZ103" i="1"/>
  <c r="BA94" i="1"/>
  <c r="AW94" i="1" s="1"/>
  <c r="AK30" i="1" s="1"/>
  <c r="F33" i="3"/>
  <c r="AZ96" i="1" s="1"/>
  <c r="F33" i="11"/>
  <c r="AZ104" i="1"/>
  <c r="J33" i="3"/>
  <c r="AV96" i="1" s="1"/>
  <c r="AT96" i="1" s="1"/>
  <c r="J33" i="11"/>
  <c r="AV104" i="1"/>
  <c r="AT104" i="1"/>
  <c r="BC94" i="1"/>
  <c r="W32" i="1" s="1"/>
  <c r="BB94" i="1"/>
  <c r="W31" i="1" s="1"/>
  <c r="BK121" i="3" l="1"/>
  <c r="J121" i="3"/>
  <c r="BK125" i="6"/>
  <c r="J125" i="6"/>
  <c r="J96" i="6" s="1"/>
  <c r="BK118" i="9"/>
  <c r="J118" i="9" s="1"/>
  <c r="J96" i="9" s="1"/>
  <c r="BK121" i="2"/>
  <c r="J121" i="2"/>
  <c r="J96" i="2"/>
  <c r="BK120" i="5"/>
  <c r="J120" i="5"/>
  <c r="J96" i="5"/>
  <c r="BK121" i="4"/>
  <c r="J121" i="4" s="1"/>
  <c r="J96" i="4" s="1"/>
  <c r="J120" i="8"/>
  <c r="J97" i="8"/>
  <c r="BK126" i="10"/>
  <c r="J126" i="10"/>
  <c r="J39" i="7"/>
  <c r="AU94" i="1"/>
  <c r="J30" i="8"/>
  <c r="AG101" i="1"/>
  <c r="J30" i="11"/>
  <c r="AG104" i="1"/>
  <c r="W30" i="1"/>
  <c r="J30" i="3"/>
  <c r="AG96" i="1"/>
  <c r="J30" i="10"/>
  <c r="AG103" i="1"/>
  <c r="AZ94" i="1"/>
  <c r="W29" i="1" s="1"/>
  <c r="AY94" i="1"/>
  <c r="AX94" i="1"/>
  <c r="J39" i="8" l="1"/>
  <c r="J39" i="3"/>
  <c r="J39" i="10"/>
  <c r="J39" i="11"/>
  <c r="J96" i="3"/>
  <c r="J96" i="10"/>
  <c r="AN103" i="1"/>
  <c r="AN101" i="1"/>
  <c r="AN96" i="1"/>
  <c r="AN104" i="1"/>
  <c r="J30" i="5"/>
  <c r="AG98" i="1"/>
  <c r="AN98" i="1" s="1"/>
  <c r="J30" i="4"/>
  <c r="AG97" i="1" s="1"/>
  <c r="J30" i="6"/>
  <c r="AG99" i="1" s="1"/>
  <c r="AV94" i="1"/>
  <c r="AK29" i="1" s="1"/>
  <c r="J30" i="2"/>
  <c r="AG95" i="1" s="1"/>
  <c r="J30" i="9"/>
  <c r="AG102" i="1"/>
  <c r="J39" i="6" l="1"/>
  <c r="J39" i="9"/>
  <c r="J39" i="2"/>
  <c r="J39" i="5"/>
  <c r="J39" i="4"/>
  <c r="AN95" i="1"/>
  <c r="AN97" i="1"/>
  <c r="AN99" i="1"/>
  <c r="AN102" i="1"/>
  <c r="AG94" i="1"/>
  <c r="AK26" i="1" s="1"/>
  <c r="AT94" i="1"/>
  <c r="AN94" i="1" l="1"/>
  <c r="AK35" i="1"/>
</calcChain>
</file>

<file path=xl/sharedStrings.xml><?xml version="1.0" encoding="utf-8"?>
<sst xmlns="http://schemas.openxmlformats.org/spreadsheetml/2006/main" count="15995" uniqueCount="1538">
  <si>
    <t>Export Komplet</t>
  </si>
  <si>
    <t/>
  </si>
  <si>
    <t>2.0</t>
  </si>
  <si>
    <t>ZAMOK</t>
  </si>
  <si>
    <t>False</t>
  </si>
  <si>
    <t>{5f9935f9-73d6-4f03-a092-040b60da4aee}</t>
  </si>
  <si>
    <t>0,01</t>
  </si>
  <si>
    <t>21</t>
  </si>
  <si>
    <t>15</t>
  </si>
  <si>
    <t>REKAPITULACE STAVBY</t>
  </si>
  <si>
    <t>v ---  níže se nacházejí doplnkové a pomocné údaje k sestavám  --- v</t>
  </si>
  <si>
    <t>Návod na vyplnění</t>
  </si>
  <si>
    <t>0,001</t>
  </si>
  <si>
    <t>Kód:</t>
  </si>
  <si>
    <t>11-2022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</si>
  <si>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</si>
  <si>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</si>
  <si>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Roztoky u Křivoklátu - Rakovník</t>
  </si>
  <si>
    <t>KSO:</t>
  </si>
  <si>
    <t>CC-CZ:</t>
  </si>
  <si>
    <t>Místo:</t>
  </si>
  <si>
    <t xml:space="preserve"> </t>
  </si>
  <si>
    <t>Datum:</t>
  </si>
  <si>
    <t>10. 6. 2022</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</si>
  <si>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</si>
  <si>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</si>
  <si>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</si>
  <si>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</si>
  <si>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</si>
  <si>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</si>
  <si>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</si>
  <si>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</si>
  <si>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</si>
  <si>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</si>
  <si>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</si>
  <si>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</si>
  <si>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</si>
  <si>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</si>
  <si>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</si>
  <si>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</si>
  <si>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</si>
  <si>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</si>
  <si>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</si>
  <si>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</si>
  <si>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</si>
  <si>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</si>
  <si>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</si>
  <si>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</si>
  <si>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</si>
  <si>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</si>
  <si>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</si>
  <si>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</si>
  <si>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</si>
  <si>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</si>
  <si>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</si>
  <si>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</si>
  <si>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</si>
  <si>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</si>
  <si>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</si>
  <si>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</si>
  <si>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</si>
  <si>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</si>
  <si>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</si>
  <si>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</si>
  <si>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</si>
  <si>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</si>
  <si>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</si>
  <si>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</si>
  <si>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</si>
  <si>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</si>
  <si>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</si>
  <si>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</si>
  <si>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</si>
  <si>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</si>
  <si>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</si>
  <si>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</si>
  <si>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</si>
  <si>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</si>
  <si>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</si>
  <si>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</si>
  <si>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</si>
  <si>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Lašovice - Rakovník</t>
  </si>
  <si>
    <t>STA</t>
  </si>
  <si>
    <t>1</t>
  </si>
  <si>
    <t>{e140c965-0a26-4e4e-ba23-8ef5bad5248e}</t>
  </si>
  <si>
    <t>2</t>
  </si>
  <si>
    <t>SO 02</t>
  </si>
  <si>
    <t>Lašovice</t>
  </si>
  <si>
    <t>{b2cffaad-e733-4f2f-93b1-d69e25796428}</t>
  </si>
  <si>
    <t>SO 03</t>
  </si>
  <si>
    <t>Roztoky u Křivoklátu - Lašovice</t>
  </si>
  <si>
    <t>{52db1f6e-0089-42af-80f3-f61d7900bde8}</t>
  </si>
  <si>
    <t>SO 04</t>
  </si>
  <si>
    <t>Přejezd P2328</t>
  </si>
  <si>
    <t>{26dbd876-b592-44a3-ab46-aae2768de0b5}</t>
  </si>
  <si>
    <t>SO 05</t>
  </si>
  <si>
    <t>Oprava nástupiště a přístupové cesty z. Chlum u Rakovníka</t>
  </si>
  <si>
    <t>{a5476694-7efe-48fe-a0df-c7622410d261}</t>
  </si>
  <si>
    <t>SO 06</t>
  </si>
  <si>
    <t>Oprava nástupiště z. Městečko u Křivoklátu</t>
  </si>
  <si>
    <t>{70a69f30-3f88-41a4-8b96-23fe5b9940fa}</t>
  </si>
  <si>
    <t>SO 07</t>
  </si>
  <si>
    <t>Výřez vegetace</t>
  </si>
  <si>
    <t>{dd0f907e-30b4-4550-9f43-a061359ef0dd}</t>
  </si>
  <si>
    <t>SO 08</t>
  </si>
  <si>
    <t>Zabezpečovací zařízení</t>
  </si>
  <si>
    <t>{3174d5af-758b-4937-9978-d98b08875a30}</t>
  </si>
  <si>
    <t>SO 09</t>
  </si>
  <si>
    <t>Oprava mostu v km 39,481</t>
  </si>
  <si>
    <t>{46dbf41f-d1d0-4cac-a5f5-e82d95600764}</t>
  </si>
  <si>
    <t>SO 10</t>
  </si>
  <si>
    <t>VRN</t>
  </si>
  <si>
    <t>{f4c27907-a1c9-44c6-ba97-9e48ca9a27cf}</t>
  </si>
  <si>
    <t>KRYCÍ LIST SOUPISU PRACÍ</t>
  </si>
  <si>
    <t>Objekt:</t>
  </si>
  <si>
    <t>SO 01 - Lašovice - Rakovník</t>
  </si>
  <si>
    <t>REKAPITULACE ČLENĚNÍ SOUPISU PRACÍ</t>
  </si>
  <si>
    <t>Kód dílu - Popis</t>
  </si>
  <si>
    <t>Cena celkem [CZK]</t>
  </si>
  <si>
    <t>Náklady ze soupisu prací</t>
  </si>
  <si>
    <t>-1</t>
  </si>
  <si>
    <t>HSV - Práce a dodávky HSV</t>
  </si>
  <si>
    <t xml:space="preserve">    1 - Materiál objednatele</t>
  </si>
  <si>
    <t xml:space="preserve">    2 - Materiál zhotovitele</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</si>
  <si>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</si>
  <si>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</si>
  <si>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</si>
  <si>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</si>
  <si>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</si>
  <si>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</si>
  <si>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</si>
  <si>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</si>
  <si>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</si>
  <si>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</si>
  <si>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</si>
  <si>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</si>
  <si>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</si>
  <si>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</si>
  <si>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</si>
  <si>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</si>
  <si>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</si>
  <si>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</si>
  <si>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Materiál objednatele</t>
  </si>
  <si>
    <t>M</t>
  </si>
  <si>
    <t>5957131010</t>
  </si>
  <si>
    <t>Lepený izolovaný styk tv. S49 délky 3,60 m</t>
  </si>
  <si>
    <t>kus</t>
  </si>
  <si>
    <t>Sborník UOŽI 01 2022</t>
  </si>
  <si>
    <t>8</t>
  </si>
  <si>
    <t>4</t>
  </si>
  <si>
    <t>-2046717669</t>
  </si>
  <si>
    <t>PP</t>
  </si>
  <si>
    <t>VV</t>
  </si>
  <si>
    <t>2 "před výhybkou č. 1 v žst. Lašovice"</t>
  </si>
  <si>
    <t>2 "km 36,430"</t>
  </si>
  <si>
    <t>2 "km 37,360"</t>
  </si>
  <si>
    <t>Součet</t>
  </si>
  <si>
    <t>Neoceňovat dodá TO</t>
  </si>
  <si>
    <t>5957104035</t>
  </si>
  <si>
    <t>Kolejnicové pásy třídy R260 tv. 49 E1 délky 120 metrů</t>
  </si>
  <si>
    <t>828882163</t>
  </si>
  <si>
    <t>(41,603-36,276)/0,12*2</t>
  </si>
  <si>
    <t>1,217</t>
  </si>
  <si>
    <t>Materiál zhotovitele</t>
  </si>
  <si>
    <t>3</t>
  </si>
  <si>
    <t>5956140030R</t>
  </si>
  <si>
    <t>Pražec betonový příčný vystrojený včetně kompletů s bezpodkladnicovým upevněním včetně dopravy na staveniště</t>
  </si>
  <si>
    <t>-835303361</t>
  </si>
  <si>
    <t>P</t>
  </si>
  <si>
    <t>Poznámka k položce:_x000D_
Položka včetně DOPRAVY na staveniště</t>
  </si>
  <si>
    <t>(41,603-36,276)*1680</t>
  </si>
  <si>
    <t>0,64</t>
  </si>
  <si>
    <t>5960101000R</t>
  </si>
  <si>
    <t>Pražcové kotvy TDHB pro pražec betonový</t>
  </si>
  <si>
    <t>214252248</t>
  </si>
  <si>
    <t>Pražcové kotvy TDHB pro pražec betonový dle dodávky zhotovitele</t>
  </si>
  <si>
    <t>Pražcové kotvy pro pražec dle dodávky zhotovitele.</t>
  </si>
  <si>
    <t>Umístění kotev dle samostatné přílohy</t>
  </si>
  <si>
    <t>242</t>
  </si>
  <si>
    <t>5</t>
  </si>
  <si>
    <t>5962101120</t>
  </si>
  <si>
    <t>Návěstidlo hektometrovník železobetonový se znaky</t>
  </si>
  <si>
    <t>512</t>
  </si>
  <si>
    <t>1105784990</t>
  </si>
  <si>
    <t xml:space="preserve">km 36,300 - 41,600   </t>
  </si>
  <si>
    <t>54</t>
  </si>
  <si>
    <t>6</t>
  </si>
  <si>
    <t>5955101000</t>
  </si>
  <si>
    <t>Kamenivo drcené štěrk frakce 31,5/63 třídy BI</t>
  </si>
  <si>
    <t>t</t>
  </si>
  <si>
    <t>-1651449836</t>
  </si>
  <si>
    <t>Pro SČ</t>
  </si>
  <si>
    <t>(37030-36276)*1,3*1,8</t>
  </si>
  <si>
    <t>(37685-37060)*1,3*1,8</t>
  </si>
  <si>
    <t>(39378-37775)*1,3*1,8</t>
  </si>
  <si>
    <t>(41017-39520)*1,3*1,8</t>
  </si>
  <si>
    <t>(41603-41050)*1,3*1,8</t>
  </si>
  <si>
    <t>Pro výměnu KL</t>
  </si>
  <si>
    <t>(37060-37030)*2,5*1,8 "most"</t>
  </si>
  <si>
    <t>(37775-37685)*2,5*1,8 "tunel"</t>
  </si>
  <si>
    <t>(39520-39378)*2,5*1,8 "mosty"</t>
  </si>
  <si>
    <t>(41050-41017)*2,5*1,8 "most"</t>
  </si>
  <si>
    <t>Komunikace pozemní</t>
  </si>
  <si>
    <t>7</t>
  </si>
  <si>
    <t>K</t>
  </si>
  <si>
    <t>5907050120</t>
  </si>
  <si>
    <t>Dělení kolejnic kyslíkem soustavy S49 nebo T</t>
  </si>
  <si>
    <t>-33400899</t>
  </si>
  <si>
    <t>Dělení kolejnic kyslíkem soustavy S49 nebo T. Poznámka: 1. V cenách jsou započteny náklady na manipulaci, podložení, označení a provedení řezu kolejnice.</t>
  </si>
  <si>
    <t>424</t>
  </si>
  <si>
    <t>5910135010</t>
  </si>
  <si>
    <t>Demontáž pražcové kotvy v koleji</t>
  </si>
  <si>
    <t>-772978253</t>
  </si>
  <si>
    <t>Demontáž pražcové kotvy v koleji. Poznámka: 1. V cenách jsou započteny náklady na odstranění kameniva, demontáž, dohození a úpravu kameniva a naložení výzisku na dopravní prostředek.</t>
  </si>
  <si>
    <t>výskyt km 38,300-39,000</t>
  </si>
  <si>
    <t>252</t>
  </si>
  <si>
    <t>9</t>
  </si>
  <si>
    <t>5906140035</t>
  </si>
  <si>
    <t>Demontáž kolejového roštu koleje v ose koleje pražce dřevěné tvar  S49, T, 49E1</t>
  </si>
  <si>
    <t>km</t>
  </si>
  <si>
    <t>1485098187</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</si>
  <si>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</si>
  <si>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Demonotáž do součístí je myšlena včetně odstrojení pražců.</t>
  </si>
  <si>
    <t>Rozdělení "c" - "d", upevnění T5</t>
  </si>
  <si>
    <t>37,775-37,685</t>
  </si>
  <si>
    <t>39,520-39,378</t>
  </si>
  <si>
    <t>10</t>
  </si>
  <si>
    <t>5906140155</t>
  </si>
  <si>
    <t>Demontáž kolejového roštu koleje v ose koleje pražce betonové tvar S49, T, 49E1</t>
  </si>
  <si>
    <t>-138524031</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</si>
  <si>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</si>
  <si>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Demontáž do součástí je myšlena včetně odstrojení pražců.</t>
  </si>
  <si>
    <t>41,050-41,017</t>
  </si>
  <si>
    <t>37,060-37,030</t>
  </si>
  <si>
    <t>11</t>
  </si>
  <si>
    <t>5906130345</t>
  </si>
  <si>
    <t>Montáž kolejového roštu v ose koleje pražce betonové vystrojené tvar S49, 49E1</t>
  </si>
  <si>
    <t>1209657911</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</si>
  <si>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</si>
  <si>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Požadované rozdělení pražců "u"</t>
  </si>
  <si>
    <t>12</t>
  </si>
  <si>
    <t>5907020091</t>
  </si>
  <si>
    <t>Souvislá výměna kolejnic současně s výměnou pražců tvar S49, T, 49E1</t>
  </si>
  <si>
    <t>m</t>
  </si>
  <si>
    <t>1121981673</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</si>
  <si>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</si>
  <si>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(41603-36276)*2</t>
  </si>
  <si>
    <t>-21,6  "výměna LIS"</t>
  </si>
  <si>
    <t>-295*2  "demontáž-montáž roštu"</t>
  </si>
  <si>
    <t>13</t>
  </si>
  <si>
    <t>5906035120</t>
  </si>
  <si>
    <t>Souvislá výměna pražců současně s výměnou nebo čištěním KL pražce betonové příčné vystrojené</t>
  </si>
  <si>
    <t>1446151639</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</si>
  <si>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</si>
  <si>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Poznámka k položce:_x000D_
Položka včetně demontáže pražce (demontáž podkladnic)</t>
  </si>
  <si>
    <t>-0,295*1680  "demontáž-montáž roštu"</t>
  </si>
  <si>
    <t>0,24</t>
  </si>
  <si>
    <t>14</t>
  </si>
  <si>
    <t>5905050055</t>
  </si>
  <si>
    <t>Souvislá výměna KL se snesením KR koleje pražce betonové</t>
  </si>
  <si>
    <t>-512338458</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</si>
  <si>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</si>
  <si>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37,060-37,030 "most"</t>
  </si>
  <si>
    <t>37,775-37,685 "tunel"</t>
  </si>
  <si>
    <t>39,520-39,378 "mosty"</t>
  </si>
  <si>
    <t>41,050-41,017 "most"</t>
  </si>
  <si>
    <t>5905085045</t>
  </si>
  <si>
    <t>Souvislé čištění KL strojně koleje pražce betonové</t>
  </si>
  <si>
    <t>1375902890</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</si>
  <si>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</si>
  <si>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37,030-36,276</t>
  </si>
  <si>
    <t>37,685-37,060</t>
  </si>
  <si>
    <t>39,378-37,775</t>
  </si>
  <si>
    <t>41,017-39,520</t>
  </si>
  <si>
    <t>41,603-41,050</t>
  </si>
  <si>
    <t>16</t>
  </si>
  <si>
    <t>5910136010</t>
  </si>
  <si>
    <t>Montáž pražcové kotvy v koleji</t>
  </si>
  <si>
    <t>1520694107</t>
  </si>
  <si>
    <t>Montáž pražcové kotvy v koleji. Poznámka: 1. V cenách jsou započteny náklady na odstranění kameniva, montáž, ošetření součásti mazivem a úpravu kameniva. 2. V cenách nejsou obsaženy náklady na dodávku materiálu.</t>
  </si>
  <si>
    <t>17</t>
  </si>
  <si>
    <t>5907010035</t>
  </si>
  <si>
    <t>Výměna LISŮ tvar S49, T, 49E1</t>
  </si>
  <si>
    <t>-556527522</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</si>
  <si>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</si>
  <si>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3,6*2 "před výhybkou č. 1 v žst. Lašovice"</t>
  </si>
  <si>
    <t>3,6*2 "km 36,430"</t>
  </si>
  <si>
    <t>3,6*2 "km 37,360"</t>
  </si>
  <si>
    <t>18</t>
  </si>
  <si>
    <t>5909032020</t>
  </si>
  <si>
    <t>Přesná úprava GPK koleje směrové a výškové uspořádání pražce betonové</t>
  </si>
  <si>
    <t>-766314749</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</si>
  <si>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</si>
  <si>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41,603-36,276</t>
  </si>
  <si>
    <t>19</t>
  </si>
  <si>
    <t>5910040330</t>
  </si>
  <si>
    <t>Umožnění volné dilatace kolejnice demontáž upevňovadel s osazením kluzných podložek rozdělení pražců "u"</t>
  </si>
  <si>
    <t>-966198452</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</si>
  <si>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</si>
  <si>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20</t>
  </si>
  <si>
    <t>5910040430</t>
  </si>
  <si>
    <t>Umožnění volné dilatace kolejnice montáž upevňovadel s odstraněním kluzných podložek rozdělení pražců "u"</t>
  </si>
  <si>
    <t>-315125920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</si>
  <si>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</si>
  <si>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5910035030</t>
  </si>
  <si>
    <t>Dosažení dovolené upínací teploty v BK prodloužením kolejnicového pásu v koleji tv. S49</t>
  </si>
  <si>
    <t>svar</t>
  </si>
  <si>
    <t>1222198966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</si>
  <si>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</si>
  <si>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30</t>
  </si>
  <si>
    <t>22</t>
  </si>
  <si>
    <t>5910020030</t>
  </si>
  <si>
    <t>Svařování kolejnic termitem plný předehřev standardní spára svar sériový tv. S49</t>
  </si>
  <si>
    <t>1150149702</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</si>
  <si>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</si>
  <si>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100</t>
  </si>
  <si>
    <t>23</t>
  </si>
  <si>
    <t>5912050020</t>
  </si>
  <si>
    <t>Staničení výměna hektometrovníku</t>
  </si>
  <si>
    <t>-393925192</t>
  </si>
  <si>
    <t>Staničení výměna hektometrovníku. Poznámka: 1. V cenách jsou započteny náklady na zemní práce a výměnu, demontáž nebo montáž staničení. 2. V cenách nejsou obsaženy náklady na dodávku materiálu.</t>
  </si>
  <si>
    <t>24</t>
  </si>
  <si>
    <t>5912060210</t>
  </si>
  <si>
    <t>Demontáž zajišťovací značky včetně sloupku a základu konzolové</t>
  </si>
  <si>
    <t>-1380090848</t>
  </si>
  <si>
    <t>Demontáž zajišťovací značky včetně sloupku a základu konzolové. Poznámka: 1. V cenách jsou započteny náklady na demontáž součástí značky, úpravu a urovnání terénu.</t>
  </si>
  <si>
    <t>Odstranění starých zajišťovacích značek</t>
  </si>
  <si>
    <t>192</t>
  </si>
  <si>
    <t>25</t>
  </si>
  <si>
    <t>5915015010R</t>
  </si>
  <si>
    <t>Svahování zemního tělesa železničního spodku v náspu a zářezu</t>
  </si>
  <si>
    <t>m2</t>
  </si>
  <si>
    <t>-1819164874</t>
  </si>
  <si>
    <t>Svahování zemního tělesa železničního spodku v náspu. Poznámka: 1. V cenách jsou započteny náklady na svahování železničního tělesa a uložení výzisku na terén nebo naložení na dopravní prostředek.</t>
  </si>
  <si>
    <t>5327*5,5 "množstí počítáno průměrově 5,5m2 na 1mb koleje"</t>
  </si>
  <si>
    <t>26</t>
  </si>
  <si>
    <t>5915030010R</t>
  </si>
  <si>
    <t>Bourání drobných staveb železničního spodku - strarých základů</t>
  </si>
  <si>
    <t>m3</t>
  </si>
  <si>
    <t>1607690848</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</si>
  <si>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</si>
  <si>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2 "km 36,480"</t>
  </si>
  <si>
    <t>2 "km 37,180"</t>
  </si>
  <si>
    <t>2 "km 40,750"</t>
  </si>
  <si>
    <t>27</t>
  </si>
  <si>
    <t>5999005030</t>
  </si>
  <si>
    <t>Třídění kolejnic</t>
  </si>
  <si>
    <t>-1611068210</t>
  </si>
  <si>
    <t>Třídění kolejnic. Poznámka: 1. V cenách jsou započteny náklady na manipulaci, vytřídění a uložení materiálu na úložiště nebo do skladu.</t>
  </si>
  <si>
    <t>třídění vyzískaných kolejnic</t>
  </si>
  <si>
    <t>5327*2*0,049</t>
  </si>
  <si>
    <t>OST</t>
  </si>
  <si>
    <t>Ostatní</t>
  </si>
  <si>
    <t>28</t>
  </si>
  <si>
    <t>9902100100</t>
  </si>
  <si>
    <t>Doprava obousměrná (např. dodávek z vlastních zásob zhotovitele nebo objednatele nebo výzisku) mechanizací o nosnosti přes 3,5 t sypanin (kameniva, písku, suti, dlažebních kostek, atd.) do 10 km</t>
  </si>
  <si>
    <t>-2126790059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</si>
  <si>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</si>
  <si>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výzisku ze SČ a svahování na místo uložení</t>
  </si>
  <si>
    <t>5724</t>
  </si>
  <si>
    <t>29</t>
  </si>
  <si>
    <t>9902100500</t>
  </si>
  <si>
    <t>Doprava obousměrná (např. dodávek z vlastních zásob zhotovitele nebo objednatele nebo výzisku) mechanizací o nosnosti přes 3,5 t sypanin (kameniva, písku, suti, dlažebních kostek, atd.) do 60 km</t>
  </si>
  <si>
    <t>36850460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</si>
  <si>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</si>
  <si>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plastových součástí k likvidaci</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</si>
  <si>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</si>
  <si>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</si>
  <si>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851030909</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</si>
  <si>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</si>
  <si>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nových kolejnic a LIS do stavby</t>
  </si>
  <si>
    <t>534,759</t>
  </si>
  <si>
    <t>Odvoz starých kolejnic a pražců na místo deponie včetně složení</t>
  </si>
  <si>
    <t>2517,8</t>
  </si>
  <si>
    <t>Odvoz hektometrovníků, zajičťovacích značek a vybouraných drobných stavb žel. spodku na deponii včetně složení</t>
  </si>
  <si>
    <t>35</t>
  </si>
  <si>
    <t>31</t>
  </si>
  <si>
    <t>9902300600</t>
  </si>
  <si>
    <t>Doprava jednosměrná (např. nakupovaného materiálu) mechanizací o nosnosti přes 3,5 t sypanin (kameniva, písku, suti, dlažebních kostek, atd.) do 80 km</t>
  </si>
  <si>
    <t>-857228390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</si>
  <si>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</si>
  <si>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nového kameniva</t>
  </si>
  <si>
    <t>13102,38</t>
  </si>
  <si>
    <t>32</t>
  </si>
  <si>
    <t>9902401000</t>
  </si>
  <si>
    <t>Doprava jednosměrná (např. nakupovaného materiálu) mechanizací o nosnosti přes 3,5 t objemnějšího kusového materiálu (prefabrikátů, stožárů, výhybek, rozvaděčů, vybouraných hmot atd.) do 250 km</t>
  </si>
  <si>
    <t>1090890133</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</si>
  <si>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</si>
  <si>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nových hektometrovníků</t>
  </si>
  <si>
    <t>10,908</t>
  </si>
  <si>
    <t>33</t>
  </si>
  <si>
    <t>9909000400</t>
  </si>
  <si>
    <t>Poplatek za likvidaci plastových součástí</t>
  </si>
  <si>
    <t>-889279179</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</si>
  <si>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</si>
  <si>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SO 02 - Lašovice</t>
  </si>
  <si>
    <t>5961214020</t>
  </si>
  <si>
    <t>Výhybka jednoduchá užitá kompletní ocelové součásti J49 1:9-300 pravá</t>
  </si>
  <si>
    <t>659612892</t>
  </si>
  <si>
    <t>1  "v.č. 2"</t>
  </si>
  <si>
    <t>5961214025</t>
  </si>
  <si>
    <t>Výhybka jednoduchá užitá kompletní ocelové součásti J49 1:9-300 levá</t>
  </si>
  <si>
    <t>869693993</t>
  </si>
  <si>
    <t>1  "výh.č. 1"</t>
  </si>
  <si>
    <t>-1913621406</t>
  </si>
  <si>
    <t>2 "u návěstidla L1"</t>
  </si>
  <si>
    <t>2 "u návěstidla L3"</t>
  </si>
  <si>
    <t>2 "u návěstidla S1"</t>
  </si>
  <si>
    <t>2 "u návěstidla S3"</t>
  </si>
  <si>
    <t>2  "před výh.č. 2"</t>
  </si>
  <si>
    <t>-1264944775</t>
  </si>
  <si>
    <t>1. SK</t>
  </si>
  <si>
    <t>(36239-35598)/120*2</t>
  </si>
  <si>
    <t>0,317</t>
  </si>
  <si>
    <t>5958128010</t>
  </si>
  <si>
    <t>Komplety ŽS 4 (šroub RS 1, matice M 24, podložka Fe6, svěrka ŽS4)</t>
  </si>
  <si>
    <t>-1779439684</t>
  </si>
  <si>
    <t>3. SK</t>
  </si>
  <si>
    <t>(36,239-35,598)*1680*4</t>
  </si>
  <si>
    <t>4*4  "ojedinělá výměna"</t>
  </si>
  <si>
    <t>0,480</t>
  </si>
  <si>
    <t>Odečet za antikoro do přechodu ve 3. SK</t>
  </si>
  <si>
    <t>-24</t>
  </si>
  <si>
    <t>pro výh.č. 1, 2</t>
  </si>
  <si>
    <t>2*280</t>
  </si>
  <si>
    <t>5958158005</t>
  </si>
  <si>
    <t>Podložka pryžová pod patu kolejnice S49  183/126/6</t>
  </si>
  <si>
    <t>-1238382655</t>
  </si>
  <si>
    <t>(36,239-35,598)*1680*2</t>
  </si>
  <si>
    <t>4*2  "ojedinělá výměna"</t>
  </si>
  <si>
    <t>0,240</t>
  </si>
  <si>
    <t>V.č. 1,2</t>
  </si>
  <si>
    <t>2*148</t>
  </si>
  <si>
    <t>5958134075</t>
  </si>
  <si>
    <t>Součásti upevňovací vrtule R1(145)</t>
  </si>
  <si>
    <t>-46211646</t>
  </si>
  <si>
    <t>2*582</t>
  </si>
  <si>
    <t>5958134080</t>
  </si>
  <si>
    <t>Součásti upevňovací vrtule R2 (160)</t>
  </si>
  <si>
    <t>-701831847</t>
  </si>
  <si>
    <t>2*312</t>
  </si>
  <si>
    <t>5958134040</t>
  </si>
  <si>
    <t>Součásti upevňovací kroužek pružný dvojitý Fe 6</t>
  </si>
  <si>
    <t>1661949462</t>
  </si>
  <si>
    <t>2*1014</t>
  </si>
  <si>
    <t>5958134035</t>
  </si>
  <si>
    <t>Součásti upevňovací svěrka VT2</t>
  </si>
  <si>
    <t>-1722033608</t>
  </si>
  <si>
    <t>2*98</t>
  </si>
  <si>
    <t>5958134042</t>
  </si>
  <si>
    <t>Součásti upevňovací šroub svěrkový T10 M24x80</t>
  </si>
  <si>
    <t>-1682070734</t>
  </si>
  <si>
    <t>2*113</t>
  </si>
  <si>
    <t>5958134115</t>
  </si>
  <si>
    <t>Součásti upevňovací matice M24</t>
  </si>
  <si>
    <t>425115741</t>
  </si>
  <si>
    <t>2*233</t>
  </si>
  <si>
    <t>5956119015</t>
  </si>
  <si>
    <t>Pražec dřevěný výhybkový dub skupina 3 2500x260x160</t>
  </si>
  <si>
    <t>657763493</t>
  </si>
  <si>
    <t>V.č. 1, 2 za KV 2x2</t>
  </si>
  <si>
    <t>2*4</t>
  </si>
  <si>
    <t>5956119020</t>
  </si>
  <si>
    <t>Pražec dřevěný výhybkový dub skupina 3 2600x260x160</t>
  </si>
  <si>
    <t>-206836967</t>
  </si>
  <si>
    <t>v.č. 1, 2 - na ZV 01-04 a dále pražec č. 2-10</t>
  </si>
  <si>
    <t>(4+9)*2</t>
  </si>
  <si>
    <t>5956119025</t>
  </si>
  <si>
    <t>Pražec dřevěný výhybkový dub skupina 3 2700x260x160</t>
  </si>
  <si>
    <t>1354617153</t>
  </si>
  <si>
    <t>V.č. 1, 2 - pražec č. 11-16</t>
  </si>
  <si>
    <t>2*6</t>
  </si>
  <si>
    <t>5956119030</t>
  </si>
  <si>
    <t>Pražec dřevěný výhybkový dub skupina 3 2800x260x160</t>
  </si>
  <si>
    <t>592518779</t>
  </si>
  <si>
    <t>V.č. 1, 2 - pražec č. 17-21</t>
  </si>
  <si>
    <t>2*5</t>
  </si>
  <si>
    <t>5956119035</t>
  </si>
  <si>
    <t>Pražec dřevěný výhybkový dub skupina 3 2900x260x160</t>
  </si>
  <si>
    <t>-2014817673</t>
  </si>
  <si>
    <t>V.č. 1, 2 - pražec č. 22-25</t>
  </si>
  <si>
    <t>5956119040</t>
  </si>
  <si>
    <t>Pražec dřevěný výhybkový dub skupina 3 3000x260x160</t>
  </si>
  <si>
    <t>-1406169601</t>
  </si>
  <si>
    <t>V.č. 1, 2 - pražec č. 26-28</t>
  </si>
  <si>
    <t>2*3</t>
  </si>
  <si>
    <t>5956119045</t>
  </si>
  <si>
    <t>Pražec dřevěný výhybkový dub skupina 3 3100x260x160</t>
  </si>
  <si>
    <t>-1798640038</t>
  </si>
  <si>
    <t>V.č. 1, 2 - pražec č. 29-31</t>
  </si>
  <si>
    <t>5956119050</t>
  </si>
  <si>
    <t>Pražec dřevěný výhybkový dub skupina 3 3200x260x160</t>
  </si>
  <si>
    <t>-833978700</t>
  </si>
  <si>
    <t>V.č. 1, 2 - pražec č. 32-33</t>
  </si>
  <si>
    <t>2*2</t>
  </si>
  <si>
    <t>5956119055</t>
  </si>
  <si>
    <t>Pražec dřevěný výhybkový dub skupina 3 3300x260x160</t>
  </si>
  <si>
    <t>-111433615</t>
  </si>
  <si>
    <t>V.č. 1, 2 - pražec č. 34-36</t>
  </si>
  <si>
    <t>5956119060</t>
  </si>
  <si>
    <t>Pražec dřevěný výhybkový dub skupina 3 3400x260x160</t>
  </si>
  <si>
    <t>1883081442</t>
  </si>
  <si>
    <t>V.č. 1, 2 - pražec č. 37-39</t>
  </si>
  <si>
    <t>5956119065</t>
  </si>
  <si>
    <t>Pražec dřevěný výhybkový dub skupina 3 3500x260x160</t>
  </si>
  <si>
    <t>382212802</t>
  </si>
  <si>
    <t>V.č. 1, 2 - pražec č. 40-42</t>
  </si>
  <si>
    <t>5956119070</t>
  </si>
  <si>
    <t>Pražec dřevěný výhybkový dub skupina 3 3600x260x160</t>
  </si>
  <si>
    <t>2124643776</t>
  </si>
  <si>
    <t>V.č. 1, 2 - pražec č. 43</t>
  </si>
  <si>
    <t>2*1</t>
  </si>
  <si>
    <t>5956119075</t>
  </si>
  <si>
    <t>Pražec dřevěný výhybkový dub skupina 3 3700x260x160</t>
  </si>
  <si>
    <t>209806992</t>
  </si>
  <si>
    <t>V.č. 1, 2 - pražec č. 44-45</t>
  </si>
  <si>
    <t>5956119080</t>
  </si>
  <si>
    <t>Pražec dřevěný výhybkový dub skupina 3 3800x260x160</t>
  </si>
  <si>
    <t>908175723</t>
  </si>
  <si>
    <t>V.č. 1, 2 - pražec č. 46-47</t>
  </si>
  <si>
    <t>5956119085</t>
  </si>
  <si>
    <t>Pražec dřevěný výhybkový dub skupina 3 3900x260x160</t>
  </si>
  <si>
    <t>-2120416533</t>
  </si>
  <si>
    <t>V.č. 1, 2 - pražec č. 48</t>
  </si>
  <si>
    <t>5956119090</t>
  </si>
  <si>
    <t>Pražec dřevěný výhybkový dub skupina 3 4000x260x160</t>
  </si>
  <si>
    <t>-2121678943</t>
  </si>
  <si>
    <t>V.č. 1, 2 - pražec č. 49-50</t>
  </si>
  <si>
    <t>5956119095</t>
  </si>
  <si>
    <t>Pražec dřevěný výhybkový dub skupina 3 4100x260x160</t>
  </si>
  <si>
    <t>-681623283</t>
  </si>
  <si>
    <t>V.č. 1, 2 - pražec č. 51-52</t>
  </si>
  <si>
    <t>5956119100</t>
  </si>
  <si>
    <t>Pražec dřevěný výhybkový dub skupina 3 4200x260x160</t>
  </si>
  <si>
    <t>1131469360</t>
  </si>
  <si>
    <t>V.č. 1, 2 - pražec č. 1, 53</t>
  </si>
  <si>
    <t>5956119105</t>
  </si>
  <si>
    <t>Pražec dřevěný výhybkový dub skupina 3 4300x260x160</t>
  </si>
  <si>
    <t>-292022427</t>
  </si>
  <si>
    <t>V.č. 1, 2 - pražec č. 54</t>
  </si>
  <si>
    <t>5956119110</t>
  </si>
  <si>
    <t>Pražec dřevěný výhybkový dub skupina 3 4400x260x160</t>
  </si>
  <si>
    <t>845892155</t>
  </si>
  <si>
    <t>V.č. 1, 2 - pražec č. 55-56</t>
  </si>
  <si>
    <t>5956119115</t>
  </si>
  <si>
    <t>Pražec dřevěný výhybkový dub skupina 3 4500x260x160</t>
  </si>
  <si>
    <t>1212196923</t>
  </si>
  <si>
    <t>V.č. 1, 2 - pražec č. 57-59</t>
  </si>
  <si>
    <t>34</t>
  </si>
  <si>
    <t>5956119120</t>
  </si>
  <si>
    <t>Pražec dřevěný výhybkový dub skupina 3 4600x260x160</t>
  </si>
  <si>
    <t>1931543706</t>
  </si>
  <si>
    <t>V.č. 1, 2 - pražec č. 60-61</t>
  </si>
  <si>
    <t>5956213065</t>
  </si>
  <si>
    <t>Pražec betonový příčný vystrojený  užitý tv. SB 8 P</t>
  </si>
  <si>
    <t>-1637436845</t>
  </si>
  <si>
    <t>(35,975-35,598)*1680</t>
  </si>
  <si>
    <t>4  "ojedinělá výměna"</t>
  </si>
  <si>
    <t>36</t>
  </si>
  <si>
    <t>5958173000</t>
  </si>
  <si>
    <t>Polyetylenové pásy v kotoučích</t>
  </si>
  <si>
    <t>532512550</t>
  </si>
  <si>
    <t>18*2</t>
  </si>
  <si>
    <t>37</t>
  </si>
  <si>
    <t>1672397168</t>
  </si>
  <si>
    <t>Pražec betonový příčný vystrojený včetně kompletů s bezpodkladnicovým upevněním</t>
  </si>
  <si>
    <t>(36,239-35,598)*1680</t>
  </si>
  <si>
    <t>0,12</t>
  </si>
  <si>
    <t>38</t>
  </si>
  <si>
    <t>5955101014</t>
  </si>
  <si>
    <t>Kamenivo drcené štěrkodrť frakce 0/8</t>
  </si>
  <si>
    <t>-353254146</t>
  </si>
  <si>
    <t>Kamenivo pod asfaltový beton</t>
  </si>
  <si>
    <t>Nástupiště č. 1 šířky 2 m</t>
  </si>
  <si>
    <t>76*2*0,05*1,8</t>
  </si>
  <si>
    <t xml:space="preserve">Nástupiště č. 2 </t>
  </si>
  <si>
    <t>76*1,24*0,05*1,8</t>
  </si>
  <si>
    <t>3*1,8*0,05*1,8 "příchod na nástupiště v místě přechodu"</t>
  </si>
  <si>
    <t>39</t>
  </si>
  <si>
    <t>5955101025</t>
  </si>
  <si>
    <t>Kamenivo drcené drť frakce 4/8</t>
  </si>
  <si>
    <t>-1416441249</t>
  </si>
  <si>
    <t>Stezka mezi kolejemi v celé délce s šířkou 50 cm</t>
  </si>
  <si>
    <t>(36239-35598)*0,5*0,07*1,6</t>
  </si>
  <si>
    <t>-79*0,5*0,07*1,6 "odečet v místě nástupiště č. 2 a jeho přístupu"</t>
  </si>
  <si>
    <t>Kamenivo pod panely</t>
  </si>
  <si>
    <t>0,25</t>
  </si>
  <si>
    <t>40</t>
  </si>
  <si>
    <t>-1979607418</t>
  </si>
  <si>
    <t xml:space="preserve">1. SK </t>
  </si>
  <si>
    <t>(36239-35598)*1,3*1,8</t>
  </si>
  <si>
    <t>2*59,45*0,9*1,8</t>
  </si>
  <si>
    <t>41</t>
  </si>
  <si>
    <t>-183717099</t>
  </si>
  <si>
    <t xml:space="preserve">km 35,600 - 36,200 </t>
  </si>
  <si>
    <t>42</t>
  </si>
  <si>
    <t>5963110010</t>
  </si>
  <si>
    <t>Přejezd Intermont panel 1285x3000x170 ŽPP 1</t>
  </si>
  <si>
    <t>314238342</t>
  </si>
  <si>
    <t>Přechod před dopravní kanceláří - panel pro SB8 a kolejnice S49</t>
  </si>
  <si>
    <t>43</t>
  </si>
  <si>
    <t>5963110015</t>
  </si>
  <si>
    <t>Přejezd Intermont panel 600x3000x170 ŽPP 2</t>
  </si>
  <si>
    <t>342424327</t>
  </si>
  <si>
    <t>44</t>
  </si>
  <si>
    <t>5963134000</t>
  </si>
  <si>
    <t>Náběhový klín dřevěný</t>
  </si>
  <si>
    <t>-2088534419</t>
  </si>
  <si>
    <t xml:space="preserve">Přechod před dopravní kanceláří </t>
  </si>
  <si>
    <t>45</t>
  </si>
  <si>
    <t>5964133005</t>
  </si>
  <si>
    <t>Geotextilie separační</t>
  </si>
  <si>
    <t>-1437371340</t>
  </si>
  <si>
    <t>pod panely na pražce</t>
  </si>
  <si>
    <t>1,5*3</t>
  </si>
  <si>
    <t>0,5*3*2</t>
  </si>
  <si>
    <t>46</t>
  </si>
  <si>
    <t>5964147000</t>
  </si>
  <si>
    <t>Nástupištní díly blok úložný U65</t>
  </si>
  <si>
    <t>686714727</t>
  </si>
  <si>
    <t>Nástupiště č. 1 u koleje č. 3</t>
  </si>
  <si>
    <t>77</t>
  </si>
  <si>
    <t>Nástupiště č. 2 u koleje č. 1</t>
  </si>
  <si>
    <t>77*2</t>
  </si>
  <si>
    <t>47</t>
  </si>
  <si>
    <t>5964147020</t>
  </si>
  <si>
    <t>Nástupištní díly tvárnice Tischer B</t>
  </si>
  <si>
    <t>-1880070721</t>
  </si>
  <si>
    <t>76</t>
  </si>
  <si>
    <t>76*2</t>
  </si>
  <si>
    <t>48</t>
  </si>
  <si>
    <t>5964147105</t>
  </si>
  <si>
    <t>Nástupištní díly výplňová deska D3</t>
  </si>
  <si>
    <t>-202334180</t>
  </si>
  <si>
    <t>49</t>
  </si>
  <si>
    <t>5963146000</t>
  </si>
  <si>
    <t>Asfaltový beton ACO 11S 50/70 střednězrnný-obrusná vrstva</t>
  </si>
  <si>
    <t>2030436830</t>
  </si>
  <si>
    <t>76*2*0,05*2,5</t>
  </si>
  <si>
    <t>76*1,24*0,05*2,5</t>
  </si>
  <si>
    <t>3*1,8*0,05*2,5 "příchod na nástupiště v místě přechodu"</t>
  </si>
  <si>
    <t>50</t>
  </si>
  <si>
    <t>5964161000</t>
  </si>
  <si>
    <t>Beton lehce zhutnitelný C 12/15;X0 F5 2 080 2 517</t>
  </si>
  <si>
    <t>-384491235</t>
  </si>
  <si>
    <t>Betoun pro usazení patek nástupiště</t>
  </si>
  <si>
    <t>0,6*0,1*76  "nástupiště č. 1"</t>
  </si>
  <si>
    <t>0,6*0,1*76*2  "nástupiště č. 2"</t>
  </si>
  <si>
    <t>Beton pro obrubníky</t>
  </si>
  <si>
    <t>(76+3+1,5+2+4)*0,2*0,2</t>
  </si>
  <si>
    <t>51</t>
  </si>
  <si>
    <t>5964159005</t>
  </si>
  <si>
    <t>Obrubník chodníkový</t>
  </si>
  <si>
    <t>-1632482784</t>
  </si>
  <si>
    <t>Obrubníky za nástupiště č. 1, příchod na přechod na nástupiště č. 2 a na koncích nástupišť</t>
  </si>
  <si>
    <t>76+3+1,5+2+4</t>
  </si>
  <si>
    <t>52</t>
  </si>
  <si>
    <t>5961170070</t>
  </si>
  <si>
    <t>Zádržná opěrka proti putování (komplet pro jazky i opornici) S49 R300 pro jazyk ohnutý i přímý</t>
  </si>
  <si>
    <t>1162553965</t>
  </si>
  <si>
    <t>výh. č. 1, 2</t>
  </si>
  <si>
    <t>53</t>
  </si>
  <si>
    <t>5958125010</t>
  </si>
  <si>
    <t>Komplety s antikorozní úpravou ŽS 4 (svěrka ŽS4, šroub RS 1, matice M24, podložka Fe6)</t>
  </si>
  <si>
    <t>-1664796732</t>
  </si>
  <si>
    <t>Do přechudu na nástupiště</t>
  </si>
  <si>
    <t>5908056010</t>
  </si>
  <si>
    <t>Příplatek za kompletaci na úložišti ŽS4</t>
  </si>
  <si>
    <t>114634997</t>
  </si>
  <si>
    <t>Příplatek za kompletaci na úložišti ŽS4. Poznámka: 1. V cenách jsou započteny i náklady na ošetření závitů antikorozním přípravkem, kompletaci nových nebo užitých součástí a případnou manipulaci.</t>
  </si>
  <si>
    <t>Kompletace kompletů dodávaných objendatelem</t>
  </si>
  <si>
    <t>4860</t>
  </si>
  <si>
    <t>55</t>
  </si>
  <si>
    <t>5913060010</t>
  </si>
  <si>
    <t>Demontáž dílů betonové přejezdové konstrukce vnějšího panelu</t>
  </si>
  <si>
    <t>1529219323</t>
  </si>
  <si>
    <t>Demontáž dílů betonové přejezdové konstrukce vnějšího panelu. Poznámka: 1. V cenách jsou započteny náklady na demontáž konstrukce a naložení na dopravní prostředek.</t>
  </si>
  <si>
    <t>Přechody na nástupiště</t>
  </si>
  <si>
    <t>56</t>
  </si>
  <si>
    <t>5913060030</t>
  </si>
  <si>
    <t>Demontáž dílů betonové přejezdové konstrukce náběhového klínu</t>
  </si>
  <si>
    <t>2089553464</t>
  </si>
  <si>
    <t>Demontáž dílů betonové přejezdové konstrukce náběhového klínu. Poznámka: 1. V cenách jsou započteny náklady na demontáž konstrukce a naložení na dopravní prostředek.</t>
  </si>
  <si>
    <t>57</t>
  </si>
  <si>
    <t>-269990698</t>
  </si>
  <si>
    <t>koleje</t>
  </si>
  <si>
    <t>128</t>
  </si>
  <si>
    <t>výhybky</t>
  </si>
  <si>
    <t>58</t>
  </si>
  <si>
    <t>5911655050</t>
  </si>
  <si>
    <t>Demontáž jednoduché výhybky na úložišti dřevěné pražce soustavy T</t>
  </si>
  <si>
    <t>2110211354</t>
  </si>
  <si>
    <t>Demontáž jednoduché výhybky na úložišti dřevěné pražce soustavy T. Poznámka: 1. V cenách jsou započteny náklady na demontáž do součástí, manipulaci, naložení na dopravní prostředek a uložení vyzískaného materiálu na úložišti.</t>
  </si>
  <si>
    <t>v.č. 1, 2</t>
  </si>
  <si>
    <t>2*(48,2+10,05)</t>
  </si>
  <si>
    <t>59</t>
  </si>
  <si>
    <t>5911671050</t>
  </si>
  <si>
    <t>Příplatek za demontáž v ose koleje výhybky jednoduché pražce dřevěné soustavy T</t>
  </si>
  <si>
    <t>1577086746</t>
  </si>
  <si>
    <t>Příplatek za demontáž v ose koleje výhybky jednoduché pražce dřevěné soustavy T. Poznámka: 1. V cenách jsou započteny náklady za obtížnost demontáže v ose koleje.</t>
  </si>
  <si>
    <t>60</t>
  </si>
  <si>
    <t>1790886365</t>
  </si>
  <si>
    <t>61</t>
  </si>
  <si>
    <t>5906030120</t>
  </si>
  <si>
    <t>Ojedinělá výměna pražce současně s výměnou nebo čištěním KL pražec betonový příčný vystrojený</t>
  </si>
  <si>
    <t>1423064718</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</si>
  <si>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</si>
  <si>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3. SK  "km 36,100-36,150"</t>
  </si>
  <si>
    <t>62</t>
  </si>
  <si>
    <t>-2034256653</t>
  </si>
  <si>
    <t>(36239-35598)*2</t>
  </si>
  <si>
    <t>3. SK - kolej bude svařena z užitých kolejnic vyzískaných v rámci akce</t>
  </si>
  <si>
    <t>(35975-35598)*2</t>
  </si>
  <si>
    <t>63</t>
  </si>
  <si>
    <t>5907020391</t>
  </si>
  <si>
    <t>Souvislá výměna kolejnic současně s výměnou kompletů a pryžové podložky tvar S49, T, 49E1</t>
  </si>
  <si>
    <t>668122893</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</si>
  <si>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</si>
  <si>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(36239-35975)*2</t>
  </si>
  <si>
    <t>-7,2 "výměna LIS"</t>
  </si>
  <si>
    <t>64</t>
  </si>
  <si>
    <t>5905035120</t>
  </si>
  <si>
    <t>Výměna KL malou těžící mechanizací včetně lavičky pod ložnou plochou pražce lože zapuštěné</t>
  </si>
  <si>
    <t>-86046329</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</si>
  <si>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</si>
  <si>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V.č. 1, 2</t>
  </si>
  <si>
    <t>2*(48,2+10,05)*0,9</t>
  </si>
  <si>
    <t>65</t>
  </si>
  <si>
    <t>5911641040</t>
  </si>
  <si>
    <t>Montáž jednoduché výhybky v ose koleje dřevěné pražce soustavy S49</t>
  </si>
  <si>
    <t>-1753024968</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</si>
  <si>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</si>
  <si>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 xml:space="preserve">V.č. 1, 2 </t>
  </si>
  <si>
    <t>2*(49,85+2*7*0,6)</t>
  </si>
  <si>
    <t>66</t>
  </si>
  <si>
    <t>5914120030</t>
  </si>
  <si>
    <t>Demontáž nástupiště úrovňového Tischer jednostranného včetně podložek</t>
  </si>
  <si>
    <t>234075537</t>
  </si>
  <si>
    <t>Demontáž nástupiště úrovňového Tischer jednostranného včetně podložek. Poznámka: 1. V cenách jsou započteny náklady na snesení dílů i zásypu a jejich uložení na plochu nebo naložení na dopravní prostředek a uložení na úložišti.</t>
  </si>
  <si>
    <t>U kolej č. 1</t>
  </si>
  <si>
    <t>108</t>
  </si>
  <si>
    <t>u koleje č. 3</t>
  </si>
  <si>
    <t>101</t>
  </si>
  <si>
    <t>67</t>
  </si>
  <si>
    <t>-134680719</t>
  </si>
  <si>
    <t>36,239-35,598</t>
  </si>
  <si>
    <t>68</t>
  </si>
  <si>
    <t>5914130030</t>
  </si>
  <si>
    <t>Montáž nástupiště úrovňového Tischer</t>
  </si>
  <si>
    <t>1210589379</t>
  </si>
  <si>
    <t>Montáž nástupiště úrovňového Tischer. Poznámka: 1. V cenách jsou započteny náklady na úpravu terénu, montáž a zásyp podle vzorového listu. 2. V cenách nejsou obsaženy náklady na dodávku materiálu.</t>
  </si>
  <si>
    <t>Nástupiště č. 1 u koleje č. 3 - výška nástupiště 250mm nad TK (km 35,792-35,868) náběhy z obou stran 3m</t>
  </si>
  <si>
    <t>69</t>
  </si>
  <si>
    <t>5914130040</t>
  </si>
  <si>
    <t>Montáž nástupiště úrovňového Tischer oboustranné</t>
  </si>
  <si>
    <t>-296272791</t>
  </si>
  <si>
    <t>Montáž nástupiště úrovňového Tischer oboustranné. Poznámka: 1. V cenách jsou započteny náklady na úpravu terénu, montáž a zásyp podle vzorového listu. 2. V cenách nejsou obsaženy náklady na dodávku materiálu.</t>
  </si>
  <si>
    <t>Nástupiště č. 2 u koleje č. 1 - výška nástupiště 250mm nad TK (km 35,713-35,789) náběhy z obou stran 3m</t>
  </si>
  <si>
    <t>70</t>
  </si>
  <si>
    <t>5913285210</t>
  </si>
  <si>
    <t>Montáž dílů komunikace obrubníku uložení v betonu</t>
  </si>
  <si>
    <t>1602903591</t>
  </si>
  <si>
    <t>Montáž dílů komunikace obrubníku uložení v betonu. Poznámka: 1. V cenách jsou započteny náklady na osazení dlažby nebo obrubníku. 2. V cenách nejsou obsaženy náklady na dodávku materiálu.</t>
  </si>
  <si>
    <t>Obrubníky za nástupiště č. 1, příchod na přechod na nástupiště č. 2 a na konce nástupišť</t>
  </si>
  <si>
    <t>71</t>
  </si>
  <si>
    <t>5913255010</t>
  </si>
  <si>
    <t>Zřízení konstrukce vozovky asfaltobetonové s obrusnou vrstvou tloušťky do 5 cm</t>
  </si>
  <si>
    <t>543908412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</si>
  <si>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</si>
  <si>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76*1,24</t>
  </si>
  <si>
    <t>3*1,8 "příchod na nástupiště v místě přechodu"</t>
  </si>
  <si>
    <t>72</t>
  </si>
  <si>
    <t>367770367</t>
  </si>
  <si>
    <t>3,6*2 "U návěstidla L1"</t>
  </si>
  <si>
    <t>3,6*2 "u návěstidla L3"</t>
  </si>
  <si>
    <t>3,6*2 "u návěstidla S1"</t>
  </si>
  <si>
    <t>3,6*2 "u návěstidla S3"</t>
  </si>
  <si>
    <t>3,6*2  "před výh.č. 2"</t>
  </si>
  <si>
    <t>73</t>
  </si>
  <si>
    <t>431195442</t>
  </si>
  <si>
    <t>74</t>
  </si>
  <si>
    <t>5909042010</t>
  </si>
  <si>
    <t>Přesná úprava GPK výhybky směrové a výškové uspořádání pražce dřevěné nebo ocelové</t>
  </si>
  <si>
    <t>-1497594778</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</si>
  <si>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</si>
  <si>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75</t>
  </si>
  <si>
    <t>1648935273</t>
  </si>
  <si>
    <t>73714935</t>
  </si>
  <si>
    <t>5910050010</t>
  </si>
  <si>
    <t>Umožnění volné dilatace dílů výhybek demontáž upevňovadel výhybka I. generace</t>
  </si>
  <si>
    <t>164060653</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</si>
  <si>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</si>
  <si>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2*(49,85+2*7*0,6)*2</t>
  </si>
  <si>
    <t>78</t>
  </si>
  <si>
    <t>5910050110</t>
  </si>
  <si>
    <t>Umožnění volné dilatace dílů výhybek montáž upevňovadel výhybka I. generace</t>
  </si>
  <si>
    <t>1837708032</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</si>
  <si>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</si>
  <si>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79</t>
  </si>
  <si>
    <t>-693879256</t>
  </si>
  <si>
    <t>80</t>
  </si>
  <si>
    <t>1087389557</t>
  </si>
  <si>
    <t>57+16</t>
  </si>
  <si>
    <t>2*18</t>
  </si>
  <si>
    <t>81</t>
  </si>
  <si>
    <t>5910132030</t>
  </si>
  <si>
    <t>Zřízení zádržné opěrky na jazyku i opornici</t>
  </si>
  <si>
    <t>pár</t>
  </si>
  <si>
    <t>1368207853</t>
  </si>
  <si>
    <t>Zřízení zádržné opěrky na jazyku i opornici. Poznámka: 1. V cenách jsou započteny náklady na vrtání otvorů a montáž. 2. V cenách nejsou obsaženy náklady na dodávku materiálu.</t>
  </si>
  <si>
    <t>82</t>
  </si>
  <si>
    <t>5911313020</t>
  </si>
  <si>
    <t>Seřízení hákového závěru výhybky jednoduché jednozávěrové soustavy S49</t>
  </si>
  <si>
    <t>2024496266</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</si>
  <si>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</si>
  <si>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kus = výhybka</t>
  </si>
  <si>
    <t>83</t>
  </si>
  <si>
    <t>601946315</t>
  </si>
  <si>
    <t>84</t>
  </si>
  <si>
    <t>5913065010</t>
  </si>
  <si>
    <t>Montáž dílů betonové přejezdové konstrukce v koleji vnějšího panelu</t>
  </si>
  <si>
    <t>-1054586956</t>
  </si>
  <si>
    <t>Montáž dílů betonové přejezdové konstrukce v koleji vnějšího panelu. Poznámka: 1. V cenách jsou započteny náklady na montáž dílů. 2. V cenách nejsou obsaženy náklady na dodávku materiálu.</t>
  </si>
  <si>
    <t>Přechod na nástupuště č.2 v před dopravní kanceláří km 35,790</t>
  </si>
  <si>
    <t>85</t>
  </si>
  <si>
    <t>5913065020</t>
  </si>
  <si>
    <t>Montáž dílů betonové přejezdové konstrukce v koleji vnitřního panelu</t>
  </si>
  <si>
    <t>1235098844</t>
  </si>
  <si>
    <t>Montáž dílů betonové přejezdové konstrukce v koleji vnitřního panelu. Poznámka: 1. V cenách jsou započteny náklady na montáž dílů. 2. V cenách nejsou obsaženy náklady na dodávku materiálu.</t>
  </si>
  <si>
    <t>86</t>
  </si>
  <si>
    <t>5913065030</t>
  </si>
  <si>
    <t>Montáž dílů betonové přejezdové konstrukce v koleji náběhového klínu</t>
  </si>
  <si>
    <t>947002200</t>
  </si>
  <si>
    <t>Montáž dílů betonové přejezdové konstrukce v koleji náběhového klínu. Poznámka: 1. V cenách jsou započteny náklady na montáž dílů. 2. V cenách nejsou obsaženy náklady na dodávku materiálu.</t>
  </si>
  <si>
    <t>87</t>
  </si>
  <si>
    <t>353606434</t>
  </si>
  <si>
    <t>716*6 "množstí počítáno průměrově 6m2 na 1mb koleje"</t>
  </si>
  <si>
    <t>88</t>
  </si>
  <si>
    <t>76389798</t>
  </si>
  <si>
    <t>2 "km 36,229 u koleje č. 3"</t>
  </si>
  <si>
    <t>2 "km 35,605 u koleje č. 1"</t>
  </si>
  <si>
    <t>89</t>
  </si>
  <si>
    <t>5905020020</t>
  </si>
  <si>
    <t>Oprava stezky strojně s odstraněním drnu a nánosu přes 10 cm do 20 cm</t>
  </si>
  <si>
    <t>1689838391</t>
  </si>
  <si>
    <t>Oprava stezky strojně s odstraněním drnu a nánosu přes 10 cm do 20 cm. Poznámka: 1. V cenách jsou započteny náklady na odtěžení nánosu stezky a rozprostření výzisku na terén nebo naložení na dopravní prostředek a úprava povrchu stezky.</t>
  </si>
  <si>
    <t>Stezka mezi kolejemi v celé délce šířka 50 cm</t>
  </si>
  <si>
    <t>(36239-35598)*0,5</t>
  </si>
  <si>
    <t>-79*0,5 "odečet v místě nástupiště č. 2 a jeho přístupu"</t>
  </si>
  <si>
    <t>90</t>
  </si>
  <si>
    <t>5999005020</t>
  </si>
  <si>
    <t>Třídění pražců a kolejnicových podpor</t>
  </si>
  <si>
    <t>-82322515</t>
  </si>
  <si>
    <t>Třídění pražců a kolejnicových podpor. Poznámka: 1. V cenách jsou započteny náklady na manipulaci, vytřídění a uložení materiálu na úložiště nebo do skladu.</t>
  </si>
  <si>
    <t>Třídění nových výhybkových pražců</t>
  </si>
  <si>
    <t>17,732</t>
  </si>
  <si>
    <t>91</t>
  </si>
  <si>
    <t>1062678598</t>
  </si>
  <si>
    <t>1282*2*0,049</t>
  </si>
  <si>
    <t>92</t>
  </si>
  <si>
    <t>9901000800</t>
  </si>
  <si>
    <t>Doprava obousměrná (např. dodávek z vlastních zásob zhotovitele nebo objednatele nebo výzisku) mechanizací o nosnosti do 3,5 t elektrosoučástek, montážního materiálu, kameniva, písku, dlažebních kostek, suti, atd. do 150 km</t>
  </si>
  <si>
    <t>-1746962749</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</si>
  <si>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</si>
  <si>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drobného materiálu dodávaného zhotovitelem</t>
  </si>
  <si>
    <t>93</t>
  </si>
  <si>
    <t>-1667452285</t>
  </si>
  <si>
    <t>Doprava výzisku ze SČ, svahování a těžení na místo uložení</t>
  </si>
  <si>
    <t>800</t>
  </si>
  <si>
    <t>Doprava drobného kolejového materiálu na stavbu z TO Rakovník</t>
  </si>
  <si>
    <t>7,903</t>
  </si>
  <si>
    <t>94</t>
  </si>
  <si>
    <t>2106455415</t>
  </si>
  <si>
    <t>95</t>
  </si>
  <si>
    <t>-547842018</t>
  </si>
  <si>
    <t>67,439</t>
  </si>
  <si>
    <t>515</t>
  </si>
  <si>
    <t>96</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</si>
  <si>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</si>
  <si>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</si>
  <si>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-978712363</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</si>
  <si>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</si>
  <si>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užitých pražců SB8 z místa deponie do stavby</t>
  </si>
  <si>
    <t>185,02</t>
  </si>
  <si>
    <t>97</t>
  </si>
  <si>
    <t>9902300400</t>
  </si>
  <si>
    <t>Doprava jednosměrná (např. nakupovaného materiálu) mechanizací o nosnosti přes 3,5 t sypanin (kameniva, písku, suti, dlažebních kostek, atd.) do 40 km</t>
  </si>
  <si>
    <t>99307489</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</si>
  <si>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</si>
  <si>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asfaltového betonu, betonu, obrubníků</t>
  </si>
  <si>
    <t>74,849</t>
  </si>
  <si>
    <t>98</t>
  </si>
  <si>
    <t>-135515596</t>
  </si>
  <si>
    <t>doprava nového kameniva 31,5/63</t>
  </si>
  <si>
    <t>3192,498</t>
  </si>
  <si>
    <t>doprava nového kameniva 4/8</t>
  </si>
  <si>
    <t>31,722</t>
  </si>
  <si>
    <t>kamenivo pod asfaltový beton</t>
  </si>
  <si>
    <t>22,648</t>
  </si>
  <si>
    <t>99</t>
  </si>
  <si>
    <t>9902400500</t>
  </si>
  <si>
    <t>Doprava jednosměrná (např. nakupovaného materiálu) mechanizací o nosnosti přes 3,5 t objemnějšího kusového materiálu (prefabrikátů, stožárů, výhybek, rozvaděčů, vybouraných hmot atd.) do 60 km</t>
  </si>
  <si>
    <t>-1740994674</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</si>
  <si>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</si>
  <si>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užitých výhybek do stavby</t>
  </si>
  <si>
    <t>9902400800</t>
  </si>
  <si>
    <t>Doprava jednosměrná (např. nakupovaného materiálu) mechanizací o nosnosti přes 3,5 t objemnějšího kusového materiálu (prefabrikátů, stožárů, výhybek, rozvaděčů, vybouraných hmot atd.) do 150 km</t>
  </si>
  <si>
    <t>2133282257</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</si>
  <si>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</si>
  <si>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nových přechodových panelů</t>
  </si>
  <si>
    <t>2,985</t>
  </si>
  <si>
    <t>-623152424</t>
  </si>
  <si>
    <t>Doprava nových nástupištních dílů</t>
  </si>
  <si>
    <t>75,180</t>
  </si>
  <si>
    <t>Doprava hektometrovníků</t>
  </si>
  <si>
    <t>1,099</t>
  </si>
  <si>
    <t>102</t>
  </si>
  <si>
    <t>9902900200</t>
  </si>
  <si>
    <t>Naložení objemnějšího kusového materiálu, vybouraných hmot</t>
  </si>
  <si>
    <t>1739666113</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</si>
  <si>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</si>
  <si>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užitých výhybek v místě deponie</t>
  </si>
  <si>
    <t>Naložení užitých pražců</t>
  </si>
  <si>
    <t>103</t>
  </si>
  <si>
    <t>-1895581701</t>
  </si>
  <si>
    <t>SO 03 - Roztoky u Křivoklátu - Lašovice</t>
  </si>
  <si>
    <t xml:space="preserve">    1 - Práce zajištěné objednatelem</t>
  </si>
  <si>
    <t>Práce zajištěné objednatelem</t>
  </si>
  <si>
    <t>5910063010</t>
  </si>
  <si>
    <t>Opravné souvislé broušení kolejnic R260 head checking, povrchové vady, příčný a podélný profil hloubky do 2 mm</t>
  </si>
  <si>
    <t>-1444092532</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</si>
  <si>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</si>
  <si>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(35,560-26,508)*1000</t>
  </si>
  <si>
    <t>Neoceňovat zajistí ST Praha západ</t>
  </si>
  <si>
    <t>-554498749</t>
  </si>
  <si>
    <t>Pro ASP</t>
  </si>
  <si>
    <t>(35560-26508)*0,15*1,8</t>
  </si>
  <si>
    <t>-90*0,15*1,8  "most km 27,190"</t>
  </si>
  <si>
    <t>819300189</t>
  </si>
  <si>
    <t>5907015016</t>
  </si>
  <si>
    <t>Ojedinělá výměna kolejnic stávající upevnění tvar S49, T, 49E1</t>
  </si>
  <si>
    <t>-769136941</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</si>
  <si>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</si>
  <si>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5907040031</t>
  </si>
  <si>
    <t>Posun kolejnic před svařováním tvar kolejnic S49, T, 49E1</t>
  </si>
  <si>
    <t>-2010979743</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</si>
  <si>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</si>
  <si>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(35560-34850)*2</t>
  </si>
  <si>
    <t>365522759</t>
  </si>
  <si>
    <t>-1853118947</t>
  </si>
  <si>
    <t>-1641960760</t>
  </si>
  <si>
    <t>735678624</t>
  </si>
  <si>
    <t>5905105030</t>
  </si>
  <si>
    <t>Doplnění KL kamenivem souvisle strojně v koleji</t>
  </si>
  <si>
    <t>-1856637631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</si>
  <si>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</si>
  <si>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(35560-26508)*0,15</t>
  </si>
  <si>
    <t>-90*0,15  "most km 27,190"</t>
  </si>
  <si>
    <t>-1918992262</t>
  </si>
  <si>
    <t>35,560-26,508</t>
  </si>
  <si>
    <t>-0,090  "most km 27,190"</t>
  </si>
  <si>
    <t>5913035210</t>
  </si>
  <si>
    <t>Demontáž celopryžové přejezdové konstrukce silně zatížené v koleji část vnější a vnitřní bez závěrných zídek</t>
  </si>
  <si>
    <t>1729373502</t>
  </si>
  <si>
    <t>Demontáž celopryžové přejezdové konstrukce silně zatížené v koleji část vnější a vnitřní bez závěrných zídek. Poznámka: 1. V cenách jsou započteny náklady na demontáž konstrukce, naložení na dopravní prostředek.</t>
  </si>
  <si>
    <t>P2326</t>
  </si>
  <si>
    <t>7,2</t>
  </si>
  <si>
    <t>5913040210</t>
  </si>
  <si>
    <t>Montáž celopryžové přejezdové konstrukce silně zatížené v koleji část vnější a vnitřní bez závěrných zídek</t>
  </si>
  <si>
    <t>312350143</t>
  </si>
  <si>
    <t>Montáž celopryžové přejezdové konstrukce silně zatížené v koleji část vnější a vnitřní bez závěrných zídek. Poznámka: 1. V cenách jsou započteny náklady na montáž konstrukce. 2. V cenách nejsou obsaženy náklady na dodávku materiálu.</t>
  </si>
  <si>
    <t>1291320610</t>
  </si>
  <si>
    <t>Přejezd km 28,300 (služební)</t>
  </si>
  <si>
    <t>5913060020</t>
  </si>
  <si>
    <t>Demontáž dílů betonové přejezdové konstrukce vnitřního panelu</t>
  </si>
  <si>
    <t>1088170470</t>
  </si>
  <si>
    <t>Demontáž dílů betonové přejezdové konstrukce vnitřního panelu. Poznámka: 1. V cenách jsou započteny náklady na demontáž konstrukce a naložení na dopravní prostředek.</t>
  </si>
  <si>
    <t>1111178085</t>
  </si>
  <si>
    <t>-1308067506</t>
  </si>
  <si>
    <t>722259165</t>
  </si>
  <si>
    <t>203818574</t>
  </si>
  <si>
    <t>5913070010</t>
  </si>
  <si>
    <t>Demontáž betonové přejezdové konstrukce část vnější a vnitřní bez závěrných zídek</t>
  </si>
  <si>
    <t>-790896712</t>
  </si>
  <si>
    <t>Demontáž betonové přejezdové konstrukce část vnější a vnitřní bez závěrných zídek. Poznámka: 1. V cenách jsou započteny náklady na demontáž konstrukce a naložení na dopravní prostředek.</t>
  </si>
  <si>
    <t>P2327</t>
  </si>
  <si>
    <t>5913075010</t>
  </si>
  <si>
    <t>Montáž betonové přejezdové konstrukce část vnější a vnitřní bez závěrných zídek</t>
  </si>
  <si>
    <t>-1618750560</t>
  </si>
  <si>
    <t>Montáž betonové přejezdové konstrukce část vnější a vnitřní bez závěrných zídek. Poznámka: 1. V cenách jsou započteny náklady na montáž konstrukce. 2. V cenách nejsou obsaženy náklady na dodávku materiálu.</t>
  </si>
  <si>
    <t>240408320</t>
  </si>
  <si>
    <t>(35560-26508)*4 "množstí počítáno průměrově 4m2 na 1mb koleje"</t>
  </si>
  <si>
    <t>-1648335733</t>
  </si>
  <si>
    <t>2  "km 35,350"</t>
  </si>
  <si>
    <t>4  "km 35,430"</t>
  </si>
  <si>
    <t>2  "km 35,500"</t>
  </si>
  <si>
    <t>2094845737</t>
  </si>
  <si>
    <t>2419,740</t>
  </si>
  <si>
    <t>SO 04 - Přejezd P2328</t>
  </si>
  <si>
    <t>5958125000R</t>
  </si>
  <si>
    <t>Komplety s antikorozní úpravou</t>
  </si>
  <si>
    <t>1475838705</t>
  </si>
  <si>
    <t xml:space="preserve">Komplety s antikorozní úpravou </t>
  </si>
  <si>
    <t>Poznámka k položce:_x000D_
Vhodné pro pražce dodávané zhotovitelem.</t>
  </si>
  <si>
    <t>154182786</t>
  </si>
  <si>
    <t>P2328 - kamenivo pod panely na geotextilii</t>
  </si>
  <si>
    <t>0,5*1,8</t>
  </si>
  <si>
    <t>-1082161515</t>
  </si>
  <si>
    <t>P2328</t>
  </si>
  <si>
    <t>322336234</t>
  </si>
  <si>
    <t xml:space="preserve">Panel s vhodnou výškou pro nové pražce </t>
  </si>
  <si>
    <t>-2110868411</t>
  </si>
  <si>
    <t>572887737</t>
  </si>
  <si>
    <t>1,5*6</t>
  </si>
  <si>
    <t>0,5*6*2</t>
  </si>
  <si>
    <t>5963146010</t>
  </si>
  <si>
    <t>Asfaltový beton ACL 16S 50/70 hrubozrnný-ložní vrstva</t>
  </si>
  <si>
    <t>903446140</t>
  </si>
  <si>
    <t>5,5*6*0,06*2,5</t>
  </si>
  <si>
    <t>1130570025</t>
  </si>
  <si>
    <t>1218576762</t>
  </si>
  <si>
    <t>2040284893</t>
  </si>
  <si>
    <t>5908050045</t>
  </si>
  <si>
    <t>Výměna upevnění bezpokladnicového komplety</t>
  </si>
  <si>
    <t>úl.pl.</t>
  </si>
  <si>
    <t>-1921251707</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</si>
  <si>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</si>
  <si>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936340569</t>
  </si>
  <si>
    <t>25986247</t>
  </si>
  <si>
    <t>96650128</t>
  </si>
  <si>
    <t>5913250010</t>
  </si>
  <si>
    <t>Zřízení konstrukce vozovky asfaltobetonové dle vzorového listu Ž lehké - ložní a obrusná vrstva tloušťky do 12 cm</t>
  </si>
  <si>
    <t>1476726800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</si>
  <si>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</si>
  <si>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v šířce 5,5m do zdálenosti 3m na každou stranu</t>
  </si>
  <si>
    <t>5,5*6</t>
  </si>
  <si>
    <t>1702758172</t>
  </si>
  <si>
    <t>1329899414</t>
  </si>
  <si>
    <t>Odvoz vyzískaných panelů na deponii</t>
  </si>
  <si>
    <t>-1940848578</t>
  </si>
  <si>
    <t>Doprava štěrkodrti</t>
  </si>
  <si>
    <t>0,9</t>
  </si>
  <si>
    <t>Doprava asfaltového betonu</t>
  </si>
  <si>
    <t>4,95+4,95</t>
  </si>
  <si>
    <t>-364523973</t>
  </si>
  <si>
    <t>Doprava betonových panelů a náběhových klínů</t>
  </si>
  <si>
    <t>3,110+2,860+0,010</t>
  </si>
  <si>
    <t>SO 05 - Oprava nástupiště a přístupové cesty z. Chlum u Rakovníka</t>
  </si>
  <si>
    <t xml:space="preserve">    1 - Zemní práce</t>
  </si>
  <si>
    <t xml:space="preserve">    3 - Svislé a kompletní konstrukce</t>
  </si>
  <si>
    <t xml:space="preserve">    9 - Ostatní konstrukce a práce, bourání</t>
  </si>
  <si>
    <t>PSV - Práce a dodávky PSV</t>
  </si>
  <si>
    <t xml:space="preserve">    767 - Konstrukce zámečnické</t>
  </si>
  <si>
    <t>Zemní práce</t>
  </si>
  <si>
    <t>129911111R</t>
  </si>
  <si>
    <t>Bourání zdiva kamenného v odkopávkách nebo prokopávkách na MV, MVC ručně</t>
  </si>
  <si>
    <t>1204781007</t>
  </si>
  <si>
    <t>Bourání konstrukcí v odkopávkách a prokopávkách ručně s přemístěním suti na hromady na vzdálenost do 20 m nebo s naložením na dopravní prostředek ze zdiva kamenného, pro jakýkoliv druh kamene na maltu vápennou nebo vápenocementovou</t>
  </si>
  <si>
    <t>Bourání stavájící opěrné zdi z kamenů na přístupové cestě</t>
  </si>
  <si>
    <t>ACO.405106R</t>
  </si>
  <si>
    <t>ACO Drain N100 - 6, žlab 1,0m; spád 0,5%</t>
  </si>
  <si>
    <t>506540730</t>
  </si>
  <si>
    <t>délka 5m - před čekárnou</t>
  </si>
  <si>
    <t>ACO.447778R</t>
  </si>
  <si>
    <t>ACO Drain N100 - kombi stěna pro začátek/konec 1-10</t>
  </si>
  <si>
    <t>2131917060</t>
  </si>
  <si>
    <t>ACO.405126R</t>
  </si>
  <si>
    <t>ACO Drain N100 - Čelní stěna s nátrubkem</t>
  </si>
  <si>
    <t>2125843172</t>
  </si>
  <si>
    <t>ACO Drain N100 - 10.0, žlab 1,0m; předtvar. odtok DN110</t>
  </si>
  <si>
    <t>1R</t>
  </si>
  <si>
    <t>Trubka plastová pro odvod vody z odvodňovacího žlabu</t>
  </si>
  <si>
    <t>-1876125806</t>
  </si>
  <si>
    <t>Trubka plastová pro odvod vody z  odvodňovacího žlabu</t>
  </si>
  <si>
    <t>5964147010</t>
  </si>
  <si>
    <t>Nástupištní díly blok úložný U95</t>
  </si>
  <si>
    <t>-1567958156</t>
  </si>
  <si>
    <t>1910579606</t>
  </si>
  <si>
    <t>Délka nástupištní hrany 75m včetně náběhu + 2,5m konec nástupiště</t>
  </si>
  <si>
    <t>-961924217</t>
  </si>
  <si>
    <t>Ve dvou řadách</t>
  </si>
  <si>
    <t>78*2</t>
  </si>
  <si>
    <t>-1404746947</t>
  </si>
  <si>
    <t xml:space="preserve">Nástupiště </t>
  </si>
  <si>
    <t>75*2,23*0,05*1,8</t>
  </si>
  <si>
    <t>přístupový chodník délky 44m s šířkou 1,2m</t>
  </si>
  <si>
    <t>44*1,2*0,05*1,8</t>
  </si>
  <si>
    <t>609564735</t>
  </si>
  <si>
    <t>Nástupiště šířky 2,5m</t>
  </si>
  <si>
    <t>75*2,23*0,05*2,5</t>
  </si>
  <si>
    <t>44*1,2*0,05*2,5</t>
  </si>
  <si>
    <t>1862239078</t>
  </si>
  <si>
    <t>0,6*0,1*78</t>
  </si>
  <si>
    <t>155*0,2*0,2</t>
  </si>
  <si>
    <t>Beton pro odvodňovací žlab a trubku</t>
  </si>
  <si>
    <t>0,2</t>
  </si>
  <si>
    <t>Beton pro patky zábradlí</t>
  </si>
  <si>
    <t>2,7</t>
  </si>
  <si>
    <t>1066302357</t>
  </si>
  <si>
    <t>Obrubníky za nástupiště</t>
  </si>
  <si>
    <t>-8  "v místě přístřešku"</t>
  </si>
  <si>
    <t>Obrubníky pro přístupovou cestu po obou stranách</t>
  </si>
  <si>
    <t>44*2</t>
  </si>
  <si>
    <t>Svislé a kompletní konstrukce</t>
  </si>
  <si>
    <t>311321772R</t>
  </si>
  <si>
    <t>Nosná zeď ze ŽB tř. C 16/20 bez výztuže do ztraceného bednění z desek včetně matariálu</t>
  </si>
  <si>
    <t>2122179340</t>
  </si>
  <si>
    <t>Nadzákladové zdi z betonu železového (bez výztuže) nosné do ztraceného bednění z desek tř. C 16/20</t>
  </si>
  <si>
    <t>Opěrná zeď na přístupové cestě - hloubka základu 0,5m a šířka zdi 0,5m</t>
  </si>
  <si>
    <t>25*1,5*0,5  "od spoda v délce 25m s výškou 1m nad pochozí plochu"</t>
  </si>
  <si>
    <t>(5*1*0,5)*0,5+(5*0,5*0,5) "napojení do ztracena v délce 5m"</t>
  </si>
  <si>
    <t>311351131R</t>
  </si>
  <si>
    <t>Ztracené bednění nosných nadzákladových zdí včetně materiálu</t>
  </si>
  <si>
    <t>810936134</t>
  </si>
  <si>
    <t>Bednění nadzákladových zdí nosných rovné oboustranné za každou stranu ztracené (neodbedněné)</t>
  </si>
  <si>
    <t>25*1*2</t>
  </si>
  <si>
    <t>5*1*0,5*2</t>
  </si>
  <si>
    <t>311361221R</t>
  </si>
  <si>
    <t>Výztuž nosných zdí betonářskou ocelí 10 216</t>
  </si>
  <si>
    <t>-414509320</t>
  </si>
  <si>
    <t>Výztuž nadzákladových zdí nosných svislých nebo odkloněných od svislice, rovných nebo oblých z betonářské oceli 10 216 (E)</t>
  </si>
  <si>
    <t>2059821309</t>
  </si>
  <si>
    <t>Nástupiště šířky 2,5 m</t>
  </si>
  <si>
    <t>75*2,23</t>
  </si>
  <si>
    <t>44*1,2</t>
  </si>
  <si>
    <t>1762708329</t>
  </si>
  <si>
    <t>5914025510R</t>
  </si>
  <si>
    <t>Montáž dílů otevřeného odvodnění žlabu s mřížkou</t>
  </si>
  <si>
    <t>1856675860</t>
  </si>
  <si>
    <t>Montáž dílů otevřeného odvodnění žlabu s mřížkou. Poznámka: 1. V cenách jsou započteny náklady na  montáž dílů, včetně obsypání a zasypání zařízení propustným materiálem podle vzorového listu, náklady na provedení výkopku, ruční dočištění a rozprostření výzisku na terén nebo naložení na dopravní prostředek. 2. V cenách nejsou obsaženy náklady na dodávku materiálu.</t>
  </si>
  <si>
    <t>1681453847</t>
  </si>
  <si>
    <t>5914120050</t>
  </si>
  <si>
    <t>Demontáž nástupiště úrovňového Sudop K (KD,KS) 145</t>
  </si>
  <si>
    <t>1299424006</t>
  </si>
  <si>
    <t>Demontáž nástupiště úrovňového Sudop K (KD,KS) 145. Poznámka: 1. V cenách jsou započteny náklady na snesení dílů i zásypu a jejich uložení na plochu nebo naložení na dopravní prostředek a uložení na úložišti.</t>
  </si>
  <si>
    <t>1682490295</t>
  </si>
  <si>
    <t>Výška nástupiště 550mm nad TK a vzdálenost od osy koleje 1680mm. Umístění nástupiště v km 38,092-38,167 (km včetně náběhu od přístupového chodníku 5m)</t>
  </si>
  <si>
    <t>Ostatní konstrukce a práce, bourání</t>
  </si>
  <si>
    <t>2R</t>
  </si>
  <si>
    <t>Výroba ocelového zábradlí včetně dodání materiálu, dopravy a montáže do betonových základů</t>
  </si>
  <si>
    <t>-1266720553</t>
  </si>
  <si>
    <t>Výroba ocelového zábradlí včetně dodání materiálu a montáže. Položka obsahuje dodání materiálu včetně dopravy, osazení zábradlí do betonových základů, natření zábradlí dvěma antikorozními nátěry a dvěma krycími nátěry.</t>
  </si>
  <si>
    <t>1) Zábradlí v místě přístupové cesty</t>
  </si>
  <si>
    <t>Výška zábradlí 120 cm nad pochozí plochou. Zábradlí bude umístěno na přístupovou cestu v místě stávajícího po čekárnu</t>
  </si>
  <si>
    <t>2) Zábradlí na konci nástupiště</t>
  </si>
  <si>
    <t>Výška zábradlí 120 cm nad pochozí plochou. Nejbližší bod zábradlí bude minimálně 2500mm od osy TK.</t>
  </si>
  <si>
    <t>1,5</t>
  </si>
  <si>
    <t>1581045782</t>
  </si>
  <si>
    <t>-1217789861</t>
  </si>
  <si>
    <t>Odvoz vybouraných nástupištních dílů a ostatních vybouraných materiálů na deponii</t>
  </si>
  <si>
    <t>42,57</t>
  </si>
  <si>
    <t>-1771002499</t>
  </si>
  <si>
    <t>Doprava asfaltového betonu, betonu, ztraceného bednění, obrubníků</t>
  </si>
  <si>
    <t>117,863</t>
  </si>
  <si>
    <t>332385792</t>
  </si>
  <si>
    <t>doprava nového kameniva 0/8</t>
  </si>
  <si>
    <t>19,805</t>
  </si>
  <si>
    <t>464048534</t>
  </si>
  <si>
    <t>34,359</t>
  </si>
  <si>
    <t>PSV</t>
  </si>
  <si>
    <t>Práce a dodávky PSV</t>
  </si>
  <si>
    <t>767</t>
  </si>
  <si>
    <t>Konstrukce zámečnické</t>
  </si>
  <si>
    <t>767161813R</t>
  </si>
  <si>
    <t>Demontáž zábradlí rovného nerozebíratelného hmotnosti 1 m zábradlí do 20 kg do suti včetně betonových základů</t>
  </si>
  <si>
    <t>-707517794</t>
  </si>
  <si>
    <t>Demontáž zábradlí do suti rovného nerozebíratelný spoj hmotnosti 1 m zábradlí do 20 kg</t>
  </si>
  <si>
    <t>zábradlí na přístupové cestě až po čekárnu</t>
  </si>
  <si>
    <t>SO 06 - Oprava nástupiště z. Městečko u Křivoklátu</t>
  </si>
  <si>
    <t>-1852634723</t>
  </si>
  <si>
    <t>1968276454</t>
  </si>
  <si>
    <t>80*2,23*0,05*1,8</t>
  </si>
  <si>
    <t>3*3*0,05*1,8</t>
  </si>
  <si>
    <t>1231583295</t>
  </si>
  <si>
    <t>ve dvou řadách</t>
  </si>
  <si>
    <t>80*2</t>
  </si>
  <si>
    <t>-341294253</t>
  </si>
  <si>
    <t>1351150127</t>
  </si>
  <si>
    <t>80*2,23*0,05*2,5</t>
  </si>
  <si>
    <t>3*3*0,05*2,5</t>
  </si>
  <si>
    <t>1641648215</t>
  </si>
  <si>
    <t xml:space="preserve">0,6*0,1*80  </t>
  </si>
  <si>
    <t>(80-3+3+3+2*2,5)*0,2*0,2</t>
  </si>
  <si>
    <t>-1780725950</t>
  </si>
  <si>
    <t>Obrubníky za nástupiště, na konce nástupišť a ohraničení 3m chodníku před výpravní budovou</t>
  </si>
  <si>
    <t>80-3+3+3+2*2,5</t>
  </si>
  <si>
    <t>1983641066</t>
  </si>
  <si>
    <t>80*2,23</t>
  </si>
  <si>
    <t>Výběh před budovou (chodník)</t>
  </si>
  <si>
    <t>3*3</t>
  </si>
  <si>
    <t>-1935475369</t>
  </si>
  <si>
    <t>5914120020</t>
  </si>
  <si>
    <t>Demontáž nástupiště úrovňového hrana Tischer</t>
  </si>
  <si>
    <t>-378379375</t>
  </si>
  <si>
    <t>Demontáž nástupiště úrovňového hrana Tischer. Poznámka: 1. V cenách jsou započteny náklady na snesení dílů i zásypu a jejich uložení na plochu nebo naložení na dopravní prostředek a uložení na úložišti.</t>
  </si>
  <si>
    <t>-239529444</t>
  </si>
  <si>
    <t>Výška nástupiště 550mm nad TK a vzdálenost od osy koleje 1680mm. Umístění nástupiště v km 29,900-29,980 (náběhy z obou stran 5m).</t>
  </si>
  <si>
    <t>2115320729</t>
  </si>
  <si>
    <t>47,204</t>
  </si>
  <si>
    <t>-7125027</t>
  </si>
  <si>
    <t>16,886</t>
  </si>
  <si>
    <t>-162843375</t>
  </si>
  <si>
    <t>35,235</t>
  </si>
  <si>
    <t>SO 07 - Výřez vegetace</t>
  </si>
  <si>
    <t>5904020010</t>
  </si>
  <si>
    <t>Vyřezání křovin porost řídký 1 až 5 kusů stonků na m2 plochy sklon terénu do 1:2</t>
  </si>
  <si>
    <t>-2085171972</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</si>
  <si>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</si>
  <si>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</si>
  <si>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</si>
  <si>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-1692697025</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</si>
  <si>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</si>
  <si>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5904020110</t>
  </si>
  <si>
    <t>Vyřezání křovin porost hustý 6 a více kusů stonků na m2 plochy sklon terénu do 1:2</t>
  </si>
  <si>
    <t>-125450856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</si>
  <si>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</si>
  <si>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5904020120</t>
  </si>
  <si>
    <t>Vyřezání křovin porost hustý 6 a více kusů stonků na m2 plochy sklon terénu přes 1:2</t>
  </si>
  <si>
    <t>2076088084</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</si>
  <si>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</si>
  <si>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5904035010</t>
  </si>
  <si>
    <t>Kácení stromů se sklonem terénu do 1:2 obvodem kmene od 31 do 63 cm</t>
  </si>
  <si>
    <t>1272951553</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</si>
  <si>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</si>
  <si>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5904035020</t>
  </si>
  <si>
    <t>Kácení stromů se sklonem terénu do 1:2 obvodem kmene přes 63 do 80 cm</t>
  </si>
  <si>
    <t>-1604747569</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</si>
  <si>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</si>
  <si>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5904035030</t>
  </si>
  <si>
    <t>Kácení stromů se sklonem terénu do 1:2 obvodem kmene přes 80 do 157 cm</t>
  </si>
  <si>
    <t>-1944091708</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</si>
  <si>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</si>
  <si>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5904035110</t>
  </si>
  <si>
    <t>Kácení stromů se sklonem terénu přes 1:2 obvodem kmene od 31 do 63 cm</t>
  </si>
  <si>
    <t>1092834259</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</si>
  <si>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</si>
  <si>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5904035120</t>
  </si>
  <si>
    <t>Kácení stromů se sklonem terénu přes 1:2 obvodem kmene přes 63 do 80 cm</t>
  </si>
  <si>
    <t>67470590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</si>
  <si>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</si>
  <si>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5904035130</t>
  </si>
  <si>
    <t>Kácení stromů se sklonem terénu přes 1:2 obvodem kmene přes 80 do 157 cm</t>
  </si>
  <si>
    <t>-62941092</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</si>
  <si>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</si>
  <si>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-520385628</t>
  </si>
  <si>
    <t>Odvoz dřeva na deponii</t>
  </si>
  <si>
    <t>1260</t>
  </si>
  <si>
    <t>SO 08 - Zabezpečovací zařízení</t>
  </si>
  <si>
    <t>7591013090R</t>
  </si>
  <si>
    <t>Demontáž a zpětná montáž elektromotorického přestavníku pro účel jeho posunu do nové polohy</t>
  </si>
  <si>
    <t>1670848756</t>
  </si>
  <si>
    <t>V.č. 1, 2  v žst. Lašovice</t>
  </si>
  <si>
    <t>7592005070</t>
  </si>
  <si>
    <t>Montáž počítacího bodu počítače náprav PZN 1</t>
  </si>
  <si>
    <t>1775536837</t>
  </si>
  <si>
    <t>Montáž počítacího bodu počítače náprav PZN 1 - uložení a připevnění na určené místo, seřízení polohy, přezkoušení</t>
  </si>
  <si>
    <t>km 26,830; 27,725; 28,960; 29,680; 29,700; 30,440; 34,480</t>
  </si>
  <si>
    <t>7592007070</t>
  </si>
  <si>
    <t>Demontáž počítacího bodu počítače náprav PZN 1</t>
  </si>
  <si>
    <t>-1444141629</t>
  </si>
  <si>
    <t>SO 09 - Oprava mostu v km 39,481</t>
  </si>
  <si>
    <t xml:space="preserve">    2 - Zakládání</t>
  </si>
  <si>
    <t xml:space="preserve">    4 - Vodorovné konstrukce</t>
  </si>
  <si>
    <t xml:space="preserve">    6 - Úpravy povrchů, podlahy a osazování výplní</t>
  </si>
  <si>
    <t xml:space="preserve">    998 - Přesun hmot</t>
  </si>
  <si>
    <t xml:space="preserve">    711 - Izolace proti vodě, vlhkosti a plynům</t>
  </si>
  <si>
    <t>122252501</t>
  </si>
  <si>
    <t>Odkopávky a prokopávky nezapažené pro spodní stavbu železnic v hornině třídy těžitelnosti I skupiny 3 objem do 100 m3 strojně</t>
  </si>
  <si>
    <t>CS ÚRS 2022 01</t>
  </si>
  <si>
    <t>-420201294</t>
  </si>
  <si>
    <t>Online PSC</t>
  </si>
  <si>
    <t>https://podminky.urs.cz/item/CS_URS_2022_01/122252501</t>
  </si>
  <si>
    <t>"odkopávky stávajícího zásypu pro izolaci klenby včetně výběhů v déce 5,0m po obou stranách a gabiony"    100,0</t>
  </si>
  <si>
    <t>162251102</t>
  </si>
  <si>
    <t>Vodorovné přemístění přes 20 do 50 m výkopku/sypaniny z horniny třídy těžitelnosti I skupiny 1 až 3</t>
  </si>
  <si>
    <t>-1684252420</t>
  </si>
  <si>
    <t>https://podminky.urs.cz/item/CS_URS_2022_01/162251102</t>
  </si>
  <si>
    <t>"pro zpětný zásyp - deponie"    65,5</t>
  </si>
  <si>
    <t>167151101</t>
  </si>
  <si>
    <t>Nakládání výkopku z hornin třídy těžitelnosti I skupiny 1 až 3 do 100 m3</t>
  </si>
  <si>
    <t>-962509401</t>
  </si>
  <si>
    <t>https://podminky.urs.cz/item/CS_URS_2022_01/167151101</t>
  </si>
  <si>
    <t>171111111</t>
  </si>
  <si>
    <t>Hutnění zeminy pro spodní stavbu železnic tl do 20 cm</t>
  </si>
  <si>
    <t>-1487286336</t>
  </si>
  <si>
    <t>https://podminky.urs.cz/item/CS_URS_2022_01/171111111</t>
  </si>
  <si>
    <t>"hutnění pod gabiony"    5,0*1,0</t>
  </si>
  <si>
    <t>171251101</t>
  </si>
  <si>
    <t>Uložení sypaniny do násypů nezhutněných strojně</t>
  </si>
  <si>
    <t>998092368</t>
  </si>
  <si>
    <t>https://podminky.urs.cz/item/CS_URS_2022_01/171251101</t>
  </si>
  <si>
    <t>100,0-65,5</t>
  </si>
  <si>
    <t>182211121</t>
  </si>
  <si>
    <t>Svahování násypů ručně</t>
  </si>
  <si>
    <t>1913565724</t>
  </si>
  <si>
    <t>https://podminky.urs.cz/item/CS_URS_2022_01/182211121</t>
  </si>
  <si>
    <t>34,5*5</t>
  </si>
  <si>
    <t>Zakládání</t>
  </si>
  <si>
    <t>212795111</t>
  </si>
  <si>
    <t>Příčné odvodnění mostní opěry z plastových trub DN 160 včetně podkladního betonu, štěrkového obsypu</t>
  </si>
  <si>
    <t>-1259451141</t>
  </si>
  <si>
    <t>https://podminky.urs.cz/item/CS_URS_2022_01/212795111</t>
  </si>
  <si>
    <t>"drenáže za O1 A O2 - v jednostranném sklonu"    2*10,0</t>
  </si>
  <si>
    <t>271572211</t>
  </si>
  <si>
    <t>Podsyp pod základové konstrukce se zhutněním z netříděného štěrkopísku</t>
  </si>
  <si>
    <t>-1621663936</t>
  </si>
  <si>
    <t>https://podminky.urs.cz/item/CS_URS_2022_01/271572211</t>
  </si>
  <si>
    <t xml:space="preserve">"podsyp pod izolaci tl. 10 cm"     17,0 </t>
  </si>
  <si>
    <t xml:space="preserve">"zásyp na izolaci tl. 10 cm"     17,0 </t>
  </si>
  <si>
    <t>317321118</t>
  </si>
  <si>
    <t>Mostní římsy ze ŽB C 30/37</t>
  </si>
  <si>
    <t>349229499</t>
  </si>
  <si>
    <t>https://podminky.urs.cz/item/CS_URS_2022_01/317321118</t>
  </si>
  <si>
    <t>"římsa vlevo"    19,5*0,4*0,2+19,5*0,5*0,3</t>
  </si>
  <si>
    <t>"římsa vpravo"    19,5*0,5*0,5</t>
  </si>
  <si>
    <t>317353121</t>
  </si>
  <si>
    <t>Bednění mostních říms všech tvarů - zřízení</t>
  </si>
  <si>
    <t>-1119541186</t>
  </si>
  <si>
    <t>https://podminky.urs.cz/item/CS_URS_2022_01/317353121</t>
  </si>
  <si>
    <t>"římsa vlevo"    23,9</t>
  </si>
  <si>
    <t>"římsa vpravo"    20,0</t>
  </si>
  <si>
    <t>317353221</t>
  </si>
  <si>
    <t>Bednění mostních říms všech tvarů - odstranění</t>
  </si>
  <si>
    <t>-1921852351</t>
  </si>
  <si>
    <t>https://podminky.urs.cz/item/CS_URS_2022_01/317353221</t>
  </si>
  <si>
    <t>317361116</t>
  </si>
  <si>
    <t>Výztuž mostních říms z betonářské oceli 10 505</t>
  </si>
  <si>
    <t>874635665</t>
  </si>
  <si>
    <t>https://podminky.urs.cz/item/CS_URS_2022_01/317361116</t>
  </si>
  <si>
    <t>"římsa vlevo"    0,09*4,485</t>
  </si>
  <si>
    <t>"římsa vpravo"    0,09*4,875</t>
  </si>
  <si>
    <t>327215141</t>
  </si>
  <si>
    <t>Opěrná zeď z gabionů svařovaná síť s povrchovou úpravou galfan vyplněná lomovým kamenem</t>
  </si>
  <si>
    <t>-42965226</t>
  </si>
  <si>
    <t>https://podminky.urs.cz/item/CS_URS_2022_01/327215141</t>
  </si>
  <si>
    <t>"gabionový výběh za O2 vpravo"     5*1,0*0,5</t>
  </si>
  <si>
    <t>Vodorovné konstrukce</t>
  </si>
  <si>
    <t>465514156</t>
  </si>
  <si>
    <t>Dlažba svahu u opěr z upraveného lomového žulového kamene tl 200 mm do lože pískového pl do 10 m2</t>
  </si>
  <si>
    <t>-475703921</t>
  </si>
  <si>
    <t>https://podminky.urs.cz/item/CS_URS_2022_01/465514156</t>
  </si>
  <si>
    <t>"odláždění vyústění odvodnění"    1,0+1,0</t>
  </si>
  <si>
    <t>Úpravy povrchů, podlahy a osazování výplní</t>
  </si>
  <si>
    <t>628613233</t>
  </si>
  <si>
    <t>Protikorozní ochrana OK mostu III. tř.- základní a podkladní epoxidový, vrchní PU nátěr s metalizací</t>
  </si>
  <si>
    <t>1538020196</t>
  </si>
  <si>
    <t>https://podminky.urs.cz/item/CS_URS_2022_01/628613233</t>
  </si>
  <si>
    <t>"dle předpisu S5/4  ONS 02"    36,0</t>
  </si>
  <si>
    <t>15625102</t>
  </si>
  <si>
    <t>drát metalizační ZnAl D 3mm</t>
  </si>
  <si>
    <t>kg</t>
  </si>
  <si>
    <t>865381485</t>
  </si>
  <si>
    <t>36*1,517 "Přepočtené koeficientem množství</t>
  </si>
  <si>
    <t>911121211</t>
  </si>
  <si>
    <t>Výroba ocelového zábradli při opravách mostů</t>
  </si>
  <si>
    <t>-301297071</t>
  </si>
  <si>
    <t>https://podminky.urs.cz/item/CS_URS_2022_01/911121211</t>
  </si>
  <si>
    <t>"zábradlí vlevo a vpravo"     2*19,5</t>
  </si>
  <si>
    <t>911121311</t>
  </si>
  <si>
    <t>Montáž ocelového zábradli při opravách mostů</t>
  </si>
  <si>
    <t>1987041980</t>
  </si>
  <si>
    <t>https://podminky.urs.cz/item/CS_URS_2022_01/911121311</t>
  </si>
  <si>
    <t>Poznámka k položce:_x000D_
Poznámka k položce: včetně vrtů a kotvení</t>
  </si>
  <si>
    <t>13010560.R</t>
  </si>
  <si>
    <t>ocel jakosti S235JR</t>
  </si>
  <si>
    <t>1178360656</t>
  </si>
  <si>
    <t>936942211</t>
  </si>
  <si>
    <t>Zhotovení tabulky s letopočtem opravy mostu vložením šablony do bednění</t>
  </si>
  <si>
    <t>-507860099</t>
  </si>
  <si>
    <t>https://podminky.urs.cz/item/CS_URS_2022_01/936942211</t>
  </si>
  <si>
    <t>941112131</t>
  </si>
  <si>
    <t>Montáž lešení řadového trubkového lehkého bez podlah zatížení do 200 kg/m2 š přes 1,2 do 1,5 m v do 10 m</t>
  </si>
  <si>
    <t>-1373619399</t>
  </si>
  <si>
    <t>https://podminky.urs.cz/item/CS_URS_2022_01/941112131</t>
  </si>
  <si>
    <t>6,0*10,0*2</t>
  </si>
  <si>
    <t>7,0*10,0*0,5*4</t>
  </si>
  <si>
    <t>941112231</t>
  </si>
  <si>
    <t>Příplatek k lešení řadovému trubkovému lehkému bez podlah š 1,5 m v 10 m za první a ZKD den použití</t>
  </si>
  <si>
    <t>-648168819</t>
  </si>
  <si>
    <t>https://podminky.urs.cz/item/CS_URS_2022_01/941112231</t>
  </si>
  <si>
    <t>260*21</t>
  </si>
  <si>
    <t>941111831</t>
  </si>
  <si>
    <t>Demontáž lešení řadového trubkového lehkého s podlahami zatížení do 200 kg/m2 š přes 1,2 do 1,5 m v do 10 m</t>
  </si>
  <si>
    <t>1365366221</t>
  </si>
  <si>
    <t>https://podminky.urs.cz/item/CS_URS_2022_01/941111831</t>
  </si>
  <si>
    <t>966023211</t>
  </si>
  <si>
    <t>Snesení nevyhovujících kamenných římsových desek na průčelním zdivu a křídlech</t>
  </si>
  <si>
    <t>339556539</t>
  </si>
  <si>
    <t>https://podminky.urs.cz/item/CS_URS_2022_01/966023211</t>
  </si>
  <si>
    <t>"římsa vlevo"    19,5*0,3*0,5</t>
  </si>
  <si>
    <t>966075141</t>
  </si>
  <si>
    <t>Odstranění kovového zábradlí vcelku</t>
  </si>
  <si>
    <t>-747176959</t>
  </si>
  <si>
    <t>https://podminky.urs.cz/item/CS_URS_2022_01/966075141</t>
  </si>
  <si>
    <t>2*19,5</t>
  </si>
  <si>
    <t>985331115</t>
  </si>
  <si>
    <t>Dodatečné vlepování betonářské výztuže D 16 mm do cementové aktivované malty včetně vyvrtání otvoru</t>
  </si>
  <si>
    <t>-1402629907</t>
  </si>
  <si>
    <t>https://podminky.urs.cz/item/CS_URS_2022_01/985331115</t>
  </si>
  <si>
    <t>"spojení nových říms a stávající stavby - vrty a vlepení výztuže"    39*4*0,2</t>
  </si>
  <si>
    <t>13021054</t>
  </si>
  <si>
    <t>tyč ocelová ohýbaná kruhová žebírková jakost B500B (10 505) výztuž do betonu D 10-16mm</t>
  </si>
  <si>
    <t>-1612562734</t>
  </si>
  <si>
    <t>998</t>
  </si>
  <si>
    <t>Přesun hmot</t>
  </si>
  <si>
    <t>998212111</t>
  </si>
  <si>
    <t>Přesun hmot pro mosty zděné, monolitické betonové nebo ocelové v do 20 m</t>
  </si>
  <si>
    <t>-1558459503</t>
  </si>
  <si>
    <t>https://podminky.urs.cz/item/CS_URS_2022_01/998212111</t>
  </si>
  <si>
    <t>065002000</t>
  </si>
  <si>
    <t>Mimostaveništní doprava materiálů</t>
  </si>
  <si>
    <t>kpl</t>
  </si>
  <si>
    <t>1658650458</t>
  </si>
  <si>
    <t>https://podminky.urs.cz/item/CS_URS_2022_01/065002000</t>
  </si>
  <si>
    <t>Poznámka k položce:_x000D_
Poznámka k položce: přepravy, které nejsou zakalkulovány v rozpočtu.</t>
  </si>
  <si>
    <t>711</t>
  </si>
  <si>
    <t>Izolace proti vodě, vlhkosti a plynům</t>
  </si>
  <si>
    <t>711112001</t>
  </si>
  <si>
    <t>Provedení izolace proti zemní vlhkosti svislé za studena nátěrem penetračním</t>
  </si>
  <si>
    <t>-235365499</t>
  </si>
  <si>
    <t>https://podminky.urs.cz/item/CS_URS_2022_01/711112001</t>
  </si>
  <si>
    <t>19,5*2*0,5</t>
  </si>
  <si>
    <t>11163150</t>
  </si>
  <si>
    <t>lak penetrační asfaltový</t>
  </si>
  <si>
    <t>-76103853</t>
  </si>
  <si>
    <t>19,5*0,00034 "Přepočtené koeficientem množství</t>
  </si>
  <si>
    <t>711131101</t>
  </si>
  <si>
    <t>Provedení izolace proti zemní vlhkosti pásy na sucho vodorovné AIP nebo tkaninou</t>
  </si>
  <si>
    <t>434054161</t>
  </si>
  <si>
    <t>https://podminky.urs.cz/item/CS_URS_2022_01/711131101</t>
  </si>
  <si>
    <t>5,7*(19,5+2*5)</t>
  </si>
  <si>
    <t>711132101</t>
  </si>
  <si>
    <t>Provedení izolace proti zemní vlhkosti pásy na sucho svislé AIP nebo tkaninou</t>
  </si>
  <si>
    <t>1363318934</t>
  </si>
  <si>
    <t>https://podminky.urs.cz/item/CS_URS_2022_01/711132101</t>
  </si>
  <si>
    <t>39,0*0,8</t>
  </si>
  <si>
    <t>62857020.R</t>
  </si>
  <si>
    <t>pás těžký asfaltový, schválený systém SŽ</t>
  </si>
  <si>
    <t>-1865786600</t>
  </si>
  <si>
    <t>199,35*1,15 "Přepočtené koeficientem množství</t>
  </si>
  <si>
    <t>711491171</t>
  </si>
  <si>
    <t>Provedení doplňků izolace proti vodě na vodorovné ploše z textilií vrstva podkladní</t>
  </si>
  <si>
    <t>-134030359</t>
  </si>
  <si>
    <t>https://podminky.urs.cz/item/CS_URS_2022_01/711491171</t>
  </si>
  <si>
    <t>"podkladní - pod izolaci"    170,0</t>
  </si>
  <si>
    <t>"ochranná - na izolaci"    170,0</t>
  </si>
  <si>
    <t>711491271</t>
  </si>
  <si>
    <t>Provedení doplňků izolace proti vodě na ploše svislé z textilií vrstva podkladní</t>
  </si>
  <si>
    <t>-905354882</t>
  </si>
  <si>
    <t>https://podminky.urs.cz/item/CS_URS_2022_01/711491271</t>
  </si>
  <si>
    <t>"podkladní - pod izolaci"    31,2</t>
  </si>
  <si>
    <t>"ochranná - na izolaci"    31,2</t>
  </si>
  <si>
    <t>69311085</t>
  </si>
  <si>
    <t>geotextilie netkaná separační, ochranná, filtrační, drenážní PP 800g/m2</t>
  </si>
  <si>
    <t>-217725058</t>
  </si>
  <si>
    <t>Poznámka k položce:_x000D_
Poznámka k položce: přepravy, které nejsou zahrnuty v rozpočtu</t>
  </si>
  <si>
    <t>402,4*1,05 "Přepočtené koeficientem množství</t>
  </si>
  <si>
    <t>711491177</t>
  </si>
  <si>
    <t>Připevnění doplňků izolace proti vodě nerezovou lištou</t>
  </si>
  <si>
    <t>-2135685661</t>
  </si>
  <si>
    <t>https://podminky.urs.cz/item/CS_URS_2022_01/711491177</t>
  </si>
  <si>
    <t>13756655.R</t>
  </si>
  <si>
    <t>pásnice nerezová 50/5 - (kotvení izolace)</t>
  </si>
  <si>
    <t>328414094</t>
  </si>
  <si>
    <t>39*1,03 "Přepočtené koeficientem množství</t>
  </si>
  <si>
    <t>59030055.R</t>
  </si>
  <si>
    <t>vrut nerezový se šestihrannou hlavou 8x70mm, včetně hmoždinky</t>
  </si>
  <si>
    <t>1707884621</t>
  </si>
  <si>
    <t>39,0*3</t>
  </si>
  <si>
    <t>SO 10 - VRN</t>
  </si>
  <si>
    <t>OST - Ostatní</t>
  </si>
  <si>
    <t>VRN - Vedlejší rozpočtové náklady</t>
  </si>
  <si>
    <t>9903100100</t>
  </si>
  <si>
    <t>Přeprava mechanizace na místo prováděných prací o hmotnosti do 12 t přes 50 do 100 km</t>
  </si>
  <si>
    <t>-1777126915</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</si>
  <si>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</si>
  <si>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9903200200</t>
  </si>
  <si>
    <t>Přeprava mechanizace na místo prováděných prací o hmotnosti přes 12 t do 200 km</t>
  </si>
  <si>
    <t>-1173340871</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</si>
  <si>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</si>
  <si>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4  "MHS"</t>
  </si>
  <si>
    <t>1  "ASPv"</t>
  </si>
  <si>
    <t>1  "ASP"</t>
  </si>
  <si>
    <t>1  "SSP"</t>
  </si>
  <si>
    <t>1  "stoj na výměnu kolejnic a pražců"</t>
  </si>
  <si>
    <t>Vedlejší rozpočtové náklady</t>
  </si>
  <si>
    <t>021201001</t>
  </si>
  <si>
    <t>Průzkumné práce pro opravy Průzkum výskytu škodlivin kontaminace kameniva ropnými látkami</t>
  </si>
  <si>
    <t>-1327267570</t>
  </si>
  <si>
    <t>1  "SO 01"</t>
  </si>
  <si>
    <t>1  "SO 02"</t>
  </si>
  <si>
    <t>022101001</t>
  </si>
  <si>
    <t>Geodetické práce Geodetické práce před opravou</t>
  </si>
  <si>
    <t>1001092025</t>
  </si>
  <si>
    <t>zaměření stávajícího stavu včetně případného provizorního zahuštění bodového pole</t>
  </si>
  <si>
    <t>022101011</t>
  </si>
  <si>
    <t>Geodetické práce Geodetické práce v průběhu opravy</t>
  </si>
  <si>
    <t>-300561597</t>
  </si>
  <si>
    <t>geodetické práce včetně měření APK pro potřeby zhotovení díla</t>
  </si>
  <si>
    <t>022111001</t>
  </si>
  <si>
    <t>Geodetické práce Kontrola PPK při směrové a výškové úpravě koleje zaměřením APK trať jednokolejná</t>
  </si>
  <si>
    <t>-170262224</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</si>
  <si>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</si>
  <si>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 xml:space="preserve">konečné zaměření APK pro SŽG </t>
  </si>
  <si>
    <t>5,327  "SO 01"</t>
  </si>
  <si>
    <t>1,3985  "SO 02"</t>
  </si>
  <si>
    <t>8,962  "SO 03"</t>
  </si>
  <si>
    <t>022121001</t>
  </si>
  <si>
    <t>Geodetické práce Diagnostika technické infrastruktury Vytýčení trasy inženýrských sítí</t>
  </si>
  <si>
    <t>717067495</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</si>
  <si>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</si>
  <si>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</si>
  <si>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t>
  </si>
  <si>
    <t>-58569155</t>
  </si>
  <si>
    <t>Projektové práce Projektové práce v rozsahu ZRN (vyjma dále jmenované práce) přes 20 mil. Kč</t>
  </si>
  <si>
    <t>Položka obsahuje:</t>
  </si>
  <si>
    <t>1) návrh, schválení a zřízení BK</t>
  </si>
  <si>
    <t>2) zjednodušený projekt pro řešení PPK náhrady výhybek č. 1, 2 v žst. Lašovice ze stávajících T6° za užité JS49 1:9-300 na dřevěných pražcích</t>
  </si>
  <si>
    <t>3) vypracování zjednodušené projektové dokumentace k zajištění PPK včetně projednání s OJ SŽG Praha v místě prováděných prací SO 01,SO 02,SO 03</t>
  </si>
  <si>
    <t>4) projekt PPK pro rychlostní profil V130, který bude v rámci stavby realizován v traťovém úseku Lašovice (včetně) - Rakovník (mimo)</t>
  </si>
  <si>
    <t>5) zjednodušený projekt na kompletní výstroj trati včetně V100 a V130 v opravovaném úseku</t>
  </si>
  <si>
    <t>023131001</t>
  </si>
  <si>
    <t>Projektové práce Dokumentace skutečného provedení železničního svršku a spodku</t>
  </si>
  <si>
    <t>1024472827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</si>
  <si>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</si>
  <si>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Vypracování Dokumentace skutečného provedení stavby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</si>
  <si>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</si>
  <si>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</si>
  <si>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-864660901</t>
  </si>
  <si>
    <t>Zařízení a vybavení staveniště včetě jeho zabezpečení</t>
  </si>
  <si>
    <t>033111001</t>
  </si>
  <si>
    <t>Provozní vlivy Výluka silničního provozu se zajištěním objížďky</t>
  </si>
  <si>
    <t>1413446050</t>
  </si>
  <si>
    <t>Zajištění uzavírky komunikace včetně dopravního značení a ostatních nákladů</t>
  </si>
  <si>
    <t>P2326; P2327</t>
  </si>
  <si>
    <t>033111001.1</t>
  </si>
  <si>
    <t>1557849357</t>
  </si>
  <si>
    <t>Vibrační deska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</si>
</sst>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sz val="7"/>
      <color rgb="FF969696"/>
      <name val="Arial CE"/>
      <family val="2"/>
      <charset val="238"/>
    </font>
    <font>
      <sz val="7"/>
      <name val="Arial CE"/>
      <family val="2"/>
      <charset val="238"/>
    </font>
    <font>
      <i/>
      <sz val="7"/>
      <color rgb="FF969696"/>
      <name val="Arial CE"/>
      <family val="2"/>
      <charset val="238"/>
    </font>
    <font>
      <sz val="7"/>
      <color rgb="FF979797"/>
      <name val="Arial CE"/>
      <family val="2"/>
      <charset val="238"/>
    </font>
    <font>
      <i/>
      <u/>
      <sz val="7"/>
      <color rgb="FF979797"/>
      <name val="Calibri"/>
      <family val="2"/>
      <charset val="238"/>
      <scheme val="minor"/>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4" fontId="34" fillId="2" borderId="22" xfId="0" applyNumberFormat="1" applyFont="1" applyFill="1" applyBorder="1" applyAlignment="1" applyProtection="1">
      <alignment vertical="center"/>
    </xf>
    <xf numFmtId="4" fontId="22" fillId="2" borderId="22" xfId="0" applyNumberFormat="1" applyFont="1" applyFill="1" applyBorder="1" applyAlignment="1" applyProtection="1">
      <alignment vertical="center"/>
    </xf>
    <xf numFmtId="0" fontId="27"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6" xfId="0" applyFont="1" applyFill="1" applyBorder="1" applyAlignment="1" applyProtection="1">
      <alignment horizontal="center"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horizontal="righ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2" fillId="4" borderId="7" xfId="0" applyFont="1" applyFill="1" applyBorder="1" applyAlignment="1" applyProtection="1">
      <alignment horizontal="righ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2" fillId="4" borderId="8" xfId="0" applyFont="1" applyFill="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2_01/271572211" TargetMode="External"/><Relationship Id="rId13" Type="http://schemas.openxmlformats.org/officeDocument/2006/relationships/hyperlink" Target="https://podminky.urs.cz/item/CS_URS_2022_01/327215141" TargetMode="External"/><Relationship Id="rId18" Type="http://schemas.openxmlformats.org/officeDocument/2006/relationships/hyperlink" Target="https://podminky.urs.cz/item/CS_URS_2022_01/936942211" TargetMode="External"/><Relationship Id="rId26" Type="http://schemas.openxmlformats.org/officeDocument/2006/relationships/hyperlink" Target="https://podminky.urs.cz/item/CS_URS_2022_01/065002000" TargetMode="External"/><Relationship Id="rId3" Type="http://schemas.openxmlformats.org/officeDocument/2006/relationships/hyperlink" Target="https://podminky.urs.cz/item/CS_URS_2022_01/167151101" TargetMode="External"/><Relationship Id="rId21" Type="http://schemas.openxmlformats.org/officeDocument/2006/relationships/hyperlink" Target="https://podminky.urs.cz/item/CS_URS_2022_01/941111831" TargetMode="External"/><Relationship Id="rId7" Type="http://schemas.openxmlformats.org/officeDocument/2006/relationships/hyperlink" Target="https://podminky.urs.cz/item/CS_URS_2022_01/212795111" TargetMode="External"/><Relationship Id="rId12" Type="http://schemas.openxmlformats.org/officeDocument/2006/relationships/hyperlink" Target="https://podminky.urs.cz/item/CS_URS_2022_01/317361116" TargetMode="External"/><Relationship Id="rId17" Type="http://schemas.openxmlformats.org/officeDocument/2006/relationships/hyperlink" Target="https://podminky.urs.cz/item/CS_URS_2022_01/911121311" TargetMode="External"/><Relationship Id="rId25" Type="http://schemas.openxmlformats.org/officeDocument/2006/relationships/hyperlink" Target="https://podminky.urs.cz/item/CS_URS_2022_01/998212111" TargetMode="External"/><Relationship Id="rId33" Type="http://schemas.openxmlformats.org/officeDocument/2006/relationships/drawing" Target="../drawings/drawing10.xml"/><Relationship Id="rId2" Type="http://schemas.openxmlformats.org/officeDocument/2006/relationships/hyperlink" Target="https://podminky.urs.cz/item/CS_URS_2022_01/162251102" TargetMode="External"/><Relationship Id="rId16" Type="http://schemas.openxmlformats.org/officeDocument/2006/relationships/hyperlink" Target="https://podminky.urs.cz/item/CS_URS_2022_01/911121211" TargetMode="External"/><Relationship Id="rId20" Type="http://schemas.openxmlformats.org/officeDocument/2006/relationships/hyperlink" Target="https://podminky.urs.cz/item/CS_URS_2022_01/941112231" TargetMode="External"/><Relationship Id="rId29" Type="http://schemas.openxmlformats.org/officeDocument/2006/relationships/hyperlink" Target="https://podminky.urs.cz/item/CS_URS_2022_01/711132101" TargetMode="External"/><Relationship Id="rId1" Type="http://schemas.openxmlformats.org/officeDocument/2006/relationships/hyperlink" Target="https://podminky.urs.cz/item/CS_URS_2022_01/122252501" TargetMode="External"/><Relationship Id="rId6" Type="http://schemas.openxmlformats.org/officeDocument/2006/relationships/hyperlink" Target="https://podminky.urs.cz/item/CS_URS_2022_01/182211121" TargetMode="External"/><Relationship Id="rId11" Type="http://schemas.openxmlformats.org/officeDocument/2006/relationships/hyperlink" Target="https://podminky.urs.cz/item/CS_URS_2022_01/317353221" TargetMode="External"/><Relationship Id="rId24" Type="http://schemas.openxmlformats.org/officeDocument/2006/relationships/hyperlink" Target="https://podminky.urs.cz/item/CS_URS_2022_01/985331115" TargetMode="External"/><Relationship Id="rId32" Type="http://schemas.openxmlformats.org/officeDocument/2006/relationships/hyperlink" Target="https://podminky.urs.cz/item/CS_URS_2022_01/711491177" TargetMode="External"/><Relationship Id="rId5" Type="http://schemas.openxmlformats.org/officeDocument/2006/relationships/hyperlink" Target="https://podminky.urs.cz/item/CS_URS_2022_01/171251101" TargetMode="External"/><Relationship Id="rId15" Type="http://schemas.openxmlformats.org/officeDocument/2006/relationships/hyperlink" Target="https://podminky.urs.cz/item/CS_URS_2022_01/628613233" TargetMode="External"/><Relationship Id="rId23" Type="http://schemas.openxmlformats.org/officeDocument/2006/relationships/hyperlink" Target="https://podminky.urs.cz/item/CS_URS_2022_01/966075141" TargetMode="External"/><Relationship Id="rId28" Type="http://schemas.openxmlformats.org/officeDocument/2006/relationships/hyperlink" Target="https://podminky.urs.cz/item/CS_URS_2022_01/711131101" TargetMode="External"/><Relationship Id="rId10" Type="http://schemas.openxmlformats.org/officeDocument/2006/relationships/hyperlink" Target="https://podminky.urs.cz/item/CS_URS_2022_01/317353121" TargetMode="External"/><Relationship Id="rId19" Type="http://schemas.openxmlformats.org/officeDocument/2006/relationships/hyperlink" Target="https://podminky.urs.cz/item/CS_URS_2022_01/941112131" TargetMode="External"/><Relationship Id="rId31" Type="http://schemas.openxmlformats.org/officeDocument/2006/relationships/hyperlink" Target="https://podminky.urs.cz/item/CS_URS_2022_01/711491271" TargetMode="External"/><Relationship Id="rId4" Type="http://schemas.openxmlformats.org/officeDocument/2006/relationships/hyperlink" Target="https://podminky.urs.cz/item/CS_URS_2022_01/171111111" TargetMode="External"/><Relationship Id="rId9" Type="http://schemas.openxmlformats.org/officeDocument/2006/relationships/hyperlink" Target="https://podminky.urs.cz/item/CS_URS_2022_01/317321118" TargetMode="External"/><Relationship Id="rId14" Type="http://schemas.openxmlformats.org/officeDocument/2006/relationships/hyperlink" Target="https://podminky.urs.cz/item/CS_URS_2022_01/465514156" TargetMode="External"/><Relationship Id="rId22" Type="http://schemas.openxmlformats.org/officeDocument/2006/relationships/hyperlink" Target="https://podminky.urs.cz/item/CS_URS_2022_01/966023211" TargetMode="External"/><Relationship Id="rId27" Type="http://schemas.openxmlformats.org/officeDocument/2006/relationships/hyperlink" Target="https://podminky.urs.cz/item/CS_URS_2022_01/711112001" TargetMode="External"/><Relationship Id="rId30" Type="http://schemas.openxmlformats.org/officeDocument/2006/relationships/hyperlink" Target="https://podminky.urs.cz/item/CS_URS_2022_01/711491171"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6"/>
  <sheetViews>
    <sheetView showGridLines="0" topLeftCell="A94" workbookViewId="0"/>
  </sheetViews>
  <sheetFormatPr defaultRowHeight="10" x14ac:dyDescent="0.2"/>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hidden="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x14ac:dyDescent="0.2">
      <c r="A1" s="16" t="s">
        <v>0</v>
      </c>
      <c r="AZ1" s="16" t="s">
        <v>1</v>
      </c>
      <c r="BA1" s="16" t="s">
        <v>2</v>
      </c>
      <c r="BB1" s="16" t="s">
        <v>3</v>
      </c>
      <c r="BT1" s="16" t="s">
        <v>4</v>
      </c>
      <c r="BU1" s="16" t="s">
        <v>4</v>
      </c>
      <c r="BV1" s="16" t="s">
        <v>5</v>
      </c>
    </row>
    <row r="2" spans="1:74" s="1" customFormat="1" ht="37" customHeight="1" x14ac:dyDescent="0.2">
      <c r="AR2" s="278"/>
      <c r="AS2" s="278"/>
      <c r="AT2" s="278"/>
      <c r="AU2" s="278"/>
      <c r="AV2" s="278"/>
      <c r="AW2" s="278"/>
      <c r="AX2" s="278"/>
      <c r="AY2" s="278"/>
      <c r="AZ2" s="278"/>
      <c r="BA2" s="278"/>
      <c r="BB2" s="278"/>
      <c r="BC2" s="278"/>
      <c r="BD2" s="278"/>
      <c r="BE2" s="278"/>
      <c r="BS2" s="17" t="s">
        <v>6</v>
      </c>
      <c r="BT2" s="17" t="s">
        <v>7</v>
      </c>
    </row>
    <row r="3" spans="1:74" s="1" customFormat="1" ht="7"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5" customHeight="1" x14ac:dyDescent="0.2">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x14ac:dyDescent="0.2">
      <c r="B5" s="21"/>
      <c r="C5" s="22"/>
      <c r="D5" s="26" t="s">
        <v>13</v>
      </c>
      <c r="E5" s="22"/>
      <c r="F5" s="22"/>
      <c r="G5" s="22"/>
      <c r="H5" s="22"/>
      <c r="I5" s="22"/>
      <c r="J5" s="22"/>
      <c r="K5" s="266" t="s">
        <v>14</v>
      </c>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2"/>
      <c r="AL5" s="22"/>
      <c r="AM5" s="22"/>
      <c r="AN5" s="22"/>
      <c r="AO5" s="22"/>
      <c r="AP5" s="22"/>
      <c r="AQ5" s="22"/>
      <c r="AR5" s="20"/>
      <c r="BE5" s="292" t="s">
        <v>15</v>
      </c>
      <c r="BS5" s="17" t="s">
        <v>6</v>
      </c>
    </row>
    <row r="6" spans="1:74" s="1" customFormat="1" ht="37" customHeight="1" x14ac:dyDescent="0.2">
      <c r="B6" s="21"/>
      <c r="C6" s="22"/>
      <c r="D6" s="28" t="s">
        <v>16</v>
      </c>
      <c r="E6" s="22"/>
      <c r="F6" s="22"/>
      <c r="G6" s="22"/>
      <c r="H6" s="22"/>
      <c r="I6" s="22"/>
      <c r="J6" s="22"/>
      <c r="K6" s="268" t="s">
        <v>17</v>
      </c>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2"/>
      <c r="AL6" s="22"/>
      <c r="AM6" s="22"/>
      <c r="AN6" s="22"/>
      <c r="AO6" s="22"/>
      <c r="AP6" s="22"/>
      <c r="AQ6" s="22"/>
      <c r="AR6" s="20"/>
      <c r="BE6" s="293"/>
      <c r="BS6" s="17" t="s">
        <v>6</v>
      </c>
    </row>
    <row r="7" spans="1:74" s="1" customFormat="1" ht="12" customHeight="1" x14ac:dyDescent="0.2">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3"/>
      <c r="BS7" s="17" t="s">
        <v>6</v>
      </c>
    </row>
    <row r="8" spans="1:74" s="1" customFormat="1" ht="12" customHeight="1" x14ac:dyDescent="0.2">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93"/>
      <c r="BS8" s="17" t="s">
        <v>6</v>
      </c>
    </row>
    <row r="9" spans="1:74" s="1" customFormat="1" ht="14.4" customHeight="1" x14ac:dyDescent="0.2">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3"/>
      <c r="BS9" s="17" t="s">
        <v>6</v>
      </c>
    </row>
    <row r="10" spans="1:74" s="1" customFormat="1" ht="12" customHeight="1" x14ac:dyDescent="0.2">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93"/>
      <c r="BS10" s="17" t="s">
        <v>6</v>
      </c>
    </row>
    <row r="11" spans="1:74" s="1" customFormat="1" ht="18.5" customHeight="1" x14ac:dyDescent="0.2">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93"/>
      <c r="BS11" s="17" t="s">
        <v>6</v>
      </c>
    </row>
    <row r="12" spans="1:74" s="1" customFormat="1" ht="7" customHeight="1" x14ac:dyDescent="0.2">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3"/>
      <c r="BS12" s="17" t="s">
        <v>6</v>
      </c>
    </row>
    <row r="13" spans="1:74" s="1" customFormat="1" ht="12" customHeight="1" x14ac:dyDescent="0.2">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93"/>
      <c r="BS13" s="17" t="s">
        <v>6</v>
      </c>
    </row>
    <row r="14" spans="1:74" ht="12.5" x14ac:dyDescent="0.2">
      <c r="B14" s="21"/>
      <c r="C14" s="22"/>
      <c r="D14" s="22"/>
      <c r="E14" s="269" t="s">
        <v>29</v>
      </c>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9" t="s">
        <v>27</v>
      </c>
      <c r="AL14" s="22"/>
      <c r="AM14" s="22"/>
      <c r="AN14" s="31" t="s">
        <v>29</v>
      </c>
      <c r="AO14" s="22"/>
      <c r="AP14" s="22"/>
      <c r="AQ14" s="22"/>
      <c r="AR14" s="20"/>
      <c r="BE14" s="293"/>
      <c r="BS14" s="17" t="s">
        <v>6</v>
      </c>
    </row>
    <row r="15" spans="1:74" s="1" customFormat="1" ht="7" customHeight="1" x14ac:dyDescent="0.2">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3"/>
      <c r="BS15" s="17" t="s">
        <v>4</v>
      </c>
    </row>
    <row r="16" spans="1:74" s="1" customFormat="1" ht="12" customHeight="1" x14ac:dyDescent="0.2">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93"/>
      <c r="BS16" s="17" t="s">
        <v>4</v>
      </c>
    </row>
    <row r="17" spans="1:71" s="1" customFormat="1" ht="18.5" customHeight="1" x14ac:dyDescent="0.2">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93"/>
      <c r="BS17" s="17" t="s">
        <v>31</v>
      </c>
    </row>
    <row r="18" spans="1:71" s="1" customFormat="1" ht="7" customHeight="1" x14ac:dyDescent="0.2">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3"/>
      <c r="BS18" s="17" t="s">
        <v>6</v>
      </c>
    </row>
    <row r="19" spans="1:71" s="1" customFormat="1" ht="12" customHeight="1" x14ac:dyDescent="0.2">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93"/>
      <c r="BS19" s="17" t="s">
        <v>6</v>
      </c>
    </row>
    <row r="20" spans="1:71" s="1" customFormat="1" ht="18.5" customHeight="1" x14ac:dyDescent="0.2">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93"/>
      <c r="BS20" s="17" t="s">
        <v>31</v>
      </c>
    </row>
    <row r="21" spans="1:71" s="1" customFormat="1" ht="7" customHeight="1" x14ac:dyDescent="0.2">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3"/>
    </row>
    <row r="22" spans="1:71" s="1" customFormat="1" ht="12" customHeight="1" x14ac:dyDescent="0.2">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3"/>
    </row>
    <row r="23" spans="1:71" s="1" customFormat="1" ht="16.5" customHeight="1" x14ac:dyDescent="0.2">
      <c r="B23" s="21"/>
      <c r="C23" s="22"/>
      <c r="D23" s="22"/>
      <c r="E23" s="271" t="s">
        <v>1</v>
      </c>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2"/>
      <c r="AP23" s="22"/>
      <c r="AQ23" s="22"/>
      <c r="AR23" s="20"/>
      <c r="BE23" s="293"/>
    </row>
    <row r="24" spans="1:71" s="1" customFormat="1" ht="7" customHeight="1" x14ac:dyDescent="0.2">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3"/>
    </row>
    <row r="25" spans="1:71" s="1" customFormat="1" ht="7" customHeight="1" x14ac:dyDescent="0.2">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3"/>
    </row>
    <row r="26" spans="1:71" s="2" customFormat="1" ht="25.9" customHeight="1" x14ac:dyDescent="0.2">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2">
        <f>ROUND(AG94,2)</f>
        <v>0</v>
      </c>
      <c r="AL26" s="273"/>
      <c r="AM26" s="273"/>
      <c r="AN26" s="273"/>
      <c r="AO26" s="273"/>
      <c r="AP26" s="36"/>
      <c r="AQ26" s="36"/>
      <c r="AR26" s="39"/>
      <c r="BE26" s="293"/>
    </row>
    <row r="27" spans="1:71" s="2" customFormat="1" ht="7" customHeight="1" x14ac:dyDescent="0.2">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3"/>
    </row>
    <row r="28" spans="1:71" s="2" customFormat="1" ht="12.5" x14ac:dyDescent="0.2">
      <c r="A28" s="34"/>
      <c r="B28" s="35"/>
      <c r="C28" s="36"/>
      <c r="D28" s="36"/>
      <c r="E28" s="36"/>
      <c r="F28" s="36"/>
      <c r="G28" s="36"/>
      <c r="H28" s="36"/>
      <c r="I28" s="36"/>
      <c r="J28" s="36"/>
      <c r="K28" s="36"/>
      <c r="L28" s="265" t="s">
        <v>36</v>
      </c>
      <c r="M28" s="265"/>
      <c r="N28" s="265"/>
      <c r="O28" s="265"/>
      <c r="P28" s="265"/>
      <c r="Q28" s="36"/>
      <c r="R28" s="36"/>
      <c r="S28" s="36"/>
      <c r="T28" s="36"/>
      <c r="U28" s="36"/>
      <c r="V28" s="36"/>
      <c r="W28" s="265" t="s">
        <v>37</v>
      </c>
      <c r="X28" s="265"/>
      <c r="Y28" s="265"/>
      <c r="Z28" s="265"/>
      <c r="AA28" s="265"/>
      <c r="AB28" s="265"/>
      <c r="AC28" s="265"/>
      <c r="AD28" s="265"/>
      <c r="AE28" s="265"/>
      <c r="AF28" s="36"/>
      <c r="AG28" s="36"/>
      <c r="AH28" s="36"/>
      <c r="AI28" s="36"/>
      <c r="AJ28" s="36"/>
      <c r="AK28" s="265" t="s">
        <v>38</v>
      </c>
      <c r="AL28" s="265"/>
      <c r="AM28" s="265"/>
      <c r="AN28" s="265"/>
      <c r="AO28" s="265"/>
      <c r="AP28" s="36"/>
      <c r="AQ28" s="36"/>
      <c r="AR28" s="39"/>
      <c r="BE28" s="293"/>
    </row>
    <row r="29" spans="1:71" s="3" customFormat="1" ht="14.4" customHeight="1" x14ac:dyDescent="0.2">
      <c r="B29" s="40"/>
      <c r="C29" s="41"/>
      <c r="D29" s="29" t="s">
        <v>39</v>
      </c>
      <c r="E29" s="41"/>
      <c r="F29" s="29" t="s">
        <v>40</v>
      </c>
      <c r="G29" s="41"/>
      <c r="H29" s="41"/>
      <c r="I29" s="41"/>
      <c r="J29" s="41"/>
      <c r="K29" s="41"/>
      <c r="L29" s="264">
        <v>0.21</v>
      </c>
      <c r="M29" s="263"/>
      <c r="N29" s="263"/>
      <c r="O29" s="263"/>
      <c r="P29" s="263"/>
      <c r="Q29" s="41"/>
      <c r="R29" s="41"/>
      <c r="S29" s="41"/>
      <c r="T29" s="41"/>
      <c r="U29" s="41"/>
      <c r="V29" s="41"/>
      <c r="W29" s="262">
        <f>ROUND(AZ94, 2)</f>
        <v>0</v>
      </c>
      <c r="X29" s="263"/>
      <c r="Y29" s="263"/>
      <c r="Z29" s="263"/>
      <c r="AA29" s="263"/>
      <c r="AB29" s="263"/>
      <c r="AC29" s="263"/>
      <c r="AD29" s="263"/>
      <c r="AE29" s="263"/>
      <c r="AF29" s="41"/>
      <c r="AG29" s="41"/>
      <c r="AH29" s="41"/>
      <c r="AI29" s="41"/>
      <c r="AJ29" s="41"/>
      <c r="AK29" s="262">
        <f>ROUND(AV94, 2)</f>
        <v>0</v>
      </c>
      <c r="AL29" s="263"/>
      <c r="AM29" s="263"/>
      <c r="AN29" s="263"/>
      <c r="AO29" s="263"/>
      <c r="AP29" s="41"/>
      <c r="AQ29" s="41"/>
      <c r="AR29" s="42"/>
      <c r="BE29" s="294"/>
    </row>
    <row r="30" spans="1:71" s="3" customFormat="1" ht="14.4" customHeight="1" x14ac:dyDescent="0.2">
      <c r="B30" s="40"/>
      <c r="C30" s="41"/>
      <c r="D30" s="41"/>
      <c r="E30" s="41"/>
      <c r="F30" s="29" t="s">
        <v>41</v>
      </c>
      <c r="G30" s="41"/>
      <c r="H30" s="41"/>
      <c r="I30" s="41"/>
      <c r="J30" s="41"/>
      <c r="K30" s="41"/>
      <c r="L30" s="264">
        <v>0.15</v>
      </c>
      <c r="M30" s="263"/>
      <c r="N30" s="263"/>
      <c r="O30" s="263"/>
      <c r="P30" s="263"/>
      <c r="Q30" s="41"/>
      <c r="R30" s="41"/>
      <c r="S30" s="41"/>
      <c r="T30" s="41"/>
      <c r="U30" s="41"/>
      <c r="V30" s="41"/>
      <c r="W30" s="262">
        <f>ROUND(BA94, 2)</f>
        <v>0</v>
      </c>
      <c r="X30" s="263"/>
      <c r="Y30" s="263"/>
      <c r="Z30" s="263"/>
      <c r="AA30" s="263"/>
      <c r="AB30" s="263"/>
      <c r="AC30" s="263"/>
      <c r="AD30" s="263"/>
      <c r="AE30" s="263"/>
      <c r="AF30" s="41"/>
      <c r="AG30" s="41"/>
      <c r="AH30" s="41"/>
      <c r="AI30" s="41"/>
      <c r="AJ30" s="41"/>
      <c r="AK30" s="262">
        <f>ROUND(AW94, 2)</f>
        <v>0</v>
      </c>
      <c r="AL30" s="263"/>
      <c r="AM30" s="263"/>
      <c r="AN30" s="263"/>
      <c r="AO30" s="263"/>
      <c r="AP30" s="41"/>
      <c r="AQ30" s="41"/>
      <c r="AR30" s="42"/>
      <c r="BE30" s="294"/>
    </row>
    <row r="31" spans="1:71" s="3" customFormat="1" ht="14.4" hidden="1" customHeight="1" x14ac:dyDescent="0.2">
      <c r="B31" s="40"/>
      <c r="C31" s="41"/>
      <c r="D31" s="41"/>
      <c r="E31" s="41"/>
      <c r="F31" s="29" t="s">
        <v>42</v>
      </c>
      <c r="G31" s="41"/>
      <c r="H31" s="41"/>
      <c r="I31" s="41"/>
      <c r="J31" s="41"/>
      <c r="K31" s="41"/>
      <c r="L31" s="264">
        <v>0.21</v>
      </c>
      <c r="M31" s="263"/>
      <c r="N31" s="263"/>
      <c r="O31" s="263"/>
      <c r="P31" s="263"/>
      <c r="Q31" s="41"/>
      <c r="R31" s="41"/>
      <c r="S31" s="41"/>
      <c r="T31" s="41"/>
      <c r="U31" s="41"/>
      <c r="V31" s="41"/>
      <c r="W31" s="262">
        <f>ROUND(BB94, 2)</f>
        <v>0</v>
      </c>
      <c r="X31" s="263"/>
      <c r="Y31" s="263"/>
      <c r="Z31" s="263"/>
      <c r="AA31" s="263"/>
      <c r="AB31" s="263"/>
      <c r="AC31" s="263"/>
      <c r="AD31" s="263"/>
      <c r="AE31" s="263"/>
      <c r="AF31" s="41"/>
      <c r="AG31" s="41"/>
      <c r="AH31" s="41"/>
      <c r="AI31" s="41"/>
      <c r="AJ31" s="41"/>
      <c r="AK31" s="262">
        <v>0</v>
      </c>
      <c r="AL31" s="263"/>
      <c r="AM31" s="263"/>
      <c r="AN31" s="263"/>
      <c r="AO31" s="263"/>
      <c r="AP31" s="41"/>
      <c r="AQ31" s="41"/>
      <c r="AR31" s="42"/>
      <c r="BE31" s="294"/>
    </row>
    <row r="32" spans="1:71" s="3" customFormat="1" ht="14.4" hidden="1" customHeight="1" x14ac:dyDescent="0.2">
      <c r="B32" s="40"/>
      <c r="C32" s="41"/>
      <c r="D32" s="41"/>
      <c r="E32" s="41"/>
      <c r="F32" s="29" t="s">
        <v>43</v>
      </c>
      <c r="G32" s="41"/>
      <c r="H32" s="41"/>
      <c r="I32" s="41"/>
      <c r="J32" s="41"/>
      <c r="K32" s="41"/>
      <c r="L32" s="264">
        <v>0.15</v>
      </c>
      <c r="M32" s="263"/>
      <c r="N32" s="263"/>
      <c r="O32" s="263"/>
      <c r="P32" s="263"/>
      <c r="Q32" s="41"/>
      <c r="R32" s="41"/>
      <c r="S32" s="41"/>
      <c r="T32" s="41"/>
      <c r="U32" s="41"/>
      <c r="V32" s="41"/>
      <c r="W32" s="262">
        <f>ROUND(BC94, 2)</f>
        <v>0</v>
      </c>
      <c r="X32" s="263"/>
      <c r="Y32" s="263"/>
      <c r="Z32" s="263"/>
      <c r="AA32" s="263"/>
      <c r="AB32" s="263"/>
      <c r="AC32" s="263"/>
      <c r="AD32" s="263"/>
      <c r="AE32" s="263"/>
      <c r="AF32" s="41"/>
      <c r="AG32" s="41"/>
      <c r="AH32" s="41"/>
      <c r="AI32" s="41"/>
      <c r="AJ32" s="41"/>
      <c r="AK32" s="262">
        <v>0</v>
      </c>
      <c r="AL32" s="263"/>
      <c r="AM32" s="263"/>
      <c r="AN32" s="263"/>
      <c r="AO32" s="263"/>
      <c r="AP32" s="41"/>
      <c r="AQ32" s="41"/>
      <c r="AR32" s="42"/>
      <c r="BE32" s="294"/>
    </row>
    <row r="33" spans="1:57" s="3" customFormat="1" ht="14.4" hidden="1" customHeight="1" x14ac:dyDescent="0.2">
      <c r="B33" s="40"/>
      <c r="C33" s="41"/>
      <c r="D33" s="41"/>
      <c r="E33" s="41"/>
      <c r="F33" s="29" t="s">
        <v>44</v>
      </c>
      <c r="G33" s="41"/>
      <c r="H33" s="41"/>
      <c r="I33" s="41"/>
      <c r="J33" s="41"/>
      <c r="K33" s="41"/>
      <c r="L33" s="264">
        <v>0</v>
      </c>
      <c r="M33" s="263"/>
      <c r="N33" s="263"/>
      <c r="O33" s="263"/>
      <c r="P33" s="263"/>
      <c r="Q33" s="41"/>
      <c r="R33" s="41"/>
      <c r="S33" s="41"/>
      <c r="T33" s="41"/>
      <c r="U33" s="41"/>
      <c r="V33" s="41"/>
      <c r="W33" s="262">
        <f>ROUND(BD94, 2)</f>
        <v>0</v>
      </c>
      <c r="X33" s="263"/>
      <c r="Y33" s="263"/>
      <c r="Z33" s="263"/>
      <c r="AA33" s="263"/>
      <c r="AB33" s="263"/>
      <c r="AC33" s="263"/>
      <c r="AD33" s="263"/>
      <c r="AE33" s="263"/>
      <c r="AF33" s="41"/>
      <c r="AG33" s="41"/>
      <c r="AH33" s="41"/>
      <c r="AI33" s="41"/>
      <c r="AJ33" s="41"/>
      <c r="AK33" s="262">
        <v>0</v>
      </c>
      <c r="AL33" s="263"/>
      <c r="AM33" s="263"/>
      <c r="AN33" s="263"/>
      <c r="AO33" s="263"/>
      <c r="AP33" s="41"/>
      <c r="AQ33" s="41"/>
      <c r="AR33" s="42"/>
      <c r="BE33" s="294"/>
    </row>
    <row r="34" spans="1:57" s="2" customFormat="1" ht="7" customHeight="1" x14ac:dyDescent="0.2">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3"/>
    </row>
    <row r="35" spans="1:57" s="2" customFormat="1" ht="25.9" customHeight="1" x14ac:dyDescent="0.2">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77" t="s">
        <v>47</v>
      </c>
      <c r="Y35" s="275"/>
      <c r="Z35" s="275"/>
      <c r="AA35" s="275"/>
      <c r="AB35" s="275"/>
      <c r="AC35" s="45"/>
      <c r="AD35" s="45"/>
      <c r="AE35" s="45"/>
      <c r="AF35" s="45"/>
      <c r="AG35" s="45"/>
      <c r="AH35" s="45"/>
      <c r="AI35" s="45"/>
      <c r="AJ35" s="45"/>
      <c r="AK35" s="274">
        <f>SUM(AK26:AK33)</f>
        <v>0</v>
      </c>
      <c r="AL35" s="275"/>
      <c r="AM35" s="275"/>
      <c r="AN35" s="275"/>
      <c r="AO35" s="276"/>
      <c r="AP35" s="43"/>
      <c r="AQ35" s="43"/>
      <c r="AR35" s="39"/>
      <c r="BE35" s="34"/>
    </row>
    <row r="36" spans="1:57" s="2" customFormat="1" ht="7" customHeight="1" x14ac:dyDescent="0.2">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x14ac:dyDescent="0.2">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x14ac:dyDescent="0.2">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x14ac:dyDescent="0.2">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x14ac:dyDescent="0.2">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x14ac:dyDescent="0.2">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x14ac:dyDescent="0.2">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x14ac:dyDescent="0.2">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x14ac:dyDescent="0.2">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x14ac:dyDescent="0.2">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x14ac:dyDescent="0.2">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x14ac:dyDescent="0.2">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x14ac:dyDescent="0.2">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x14ac:dyDescent="0.2">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x14ac:dyDescent="0.2">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x14ac:dyDescent="0.2">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x14ac:dyDescent="0.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x14ac:dyDescent="0.2">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x14ac:dyDescent="0.2">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x14ac:dyDescent="0.2">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x14ac:dyDescent="0.2">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x14ac:dyDescent="0.2">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x14ac:dyDescent="0.2">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x14ac:dyDescent="0.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5" x14ac:dyDescent="0.2">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x14ac:dyDescent="0.2">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x14ac:dyDescent="0.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x14ac:dyDescent="0.2">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 x14ac:dyDescent="0.2">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x14ac:dyDescent="0.2">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x14ac:dyDescent="0.2">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x14ac:dyDescent="0.2">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x14ac:dyDescent="0.2">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x14ac:dyDescent="0.2">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x14ac:dyDescent="0.2">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x14ac:dyDescent="0.2">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x14ac:dyDescent="0.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x14ac:dyDescent="0.2">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x14ac:dyDescent="0.2">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5" x14ac:dyDescent="0.2">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x14ac:dyDescent="0.2">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7" customHeight="1" x14ac:dyDescent="0.2">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7" customHeight="1" x14ac:dyDescent="0.2">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5" customHeight="1" x14ac:dyDescent="0.2">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7" customHeight="1" x14ac:dyDescent="0.2">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x14ac:dyDescent="0.2">
      <c r="B84" s="58"/>
      <c r="C84" s="29" t="s">
        <v>13</v>
      </c>
      <c r="D84" s="59"/>
      <c r="E84" s="59"/>
      <c r="F84" s="59"/>
      <c r="G84" s="59"/>
      <c r="H84" s="59"/>
      <c r="I84" s="59"/>
      <c r="J84" s="59"/>
      <c r="K84" s="59"/>
      <c r="L84" s="59" t="str">
        <f>K5</f>
        <v>11-2022</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7" customHeight="1" x14ac:dyDescent="0.2">
      <c r="B85" s="61"/>
      <c r="C85" s="62" t="s">
        <v>16</v>
      </c>
      <c r="D85" s="63"/>
      <c r="E85" s="63"/>
      <c r="F85" s="63"/>
      <c r="G85" s="63"/>
      <c r="H85" s="63"/>
      <c r="I85" s="63"/>
      <c r="J85" s="63"/>
      <c r="K85" s="63"/>
      <c r="L85" s="290" t="str">
        <f>K6</f>
        <v>Oprava trati v úseku Roztoky u Křivoklátu - Rakovník</v>
      </c>
      <c r="M85" s="291"/>
      <c r="N85" s="291"/>
      <c r="O85" s="291"/>
      <c r="P85" s="291"/>
      <c r="Q85" s="291"/>
      <c r="R85" s="291"/>
      <c r="S85" s="291"/>
      <c r="T85" s="291"/>
      <c r="U85" s="291"/>
      <c r="V85" s="291"/>
      <c r="W85" s="291"/>
      <c r="X85" s="291"/>
      <c r="Y85" s="291"/>
      <c r="Z85" s="291"/>
      <c r="AA85" s="291"/>
      <c r="AB85" s="291"/>
      <c r="AC85" s="291"/>
      <c r="AD85" s="291"/>
      <c r="AE85" s="291"/>
      <c r="AF85" s="291"/>
      <c r="AG85" s="291"/>
      <c r="AH85" s="291"/>
      <c r="AI85" s="291"/>
      <c r="AJ85" s="291"/>
      <c r="AK85" s="63"/>
      <c r="AL85" s="63"/>
      <c r="AM85" s="63"/>
      <c r="AN85" s="63"/>
      <c r="AO85" s="63"/>
      <c r="AP85" s="63"/>
      <c r="AQ85" s="63"/>
      <c r="AR85" s="64"/>
    </row>
    <row r="86" spans="1:91" s="2" customFormat="1" ht="7" customHeight="1" x14ac:dyDescent="0.2">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x14ac:dyDescent="0.2">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95" t="str">
        <f>IF(AN8= "","",AN8)</f>
        <v>10. 6. 2022</v>
      </c>
      <c r="AN87" s="295"/>
      <c r="AO87" s="36"/>
      <c r="AP87" s="36"/>
      <c r="AQ87" s="36"/>
      <c r="AR87" s="39"/>
      <c r="BE87" s="34"/>
    </row>
    <row r="88" spans="1:91" s="2" customFormat="1" ht="7" customHeight="1" x14ac:dyDescent="0.2">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x14ac:dyDescent="0.2">
      <c r="A89" s="34"/>
      <c r="B89" s="35"/>
      <c r="C89" s="29" t="s">
        <v>24</v>
      </c>
      <c r="D89" s="36"/>
      <c r="E89" s="36"/>
      <c r="F89" s="36"/>
      <c r="G89" s="36"/>
      <c r="H89" s="36"/>
      <c r="I89" s="36"/>
      <c r="J89" s="36"/>
      <c r="K89" s="36"/>
      <c r="L89" s="59" t="str">
        <f>IF(E11= "","",E11)</f>
        <v>Ing. Aleš Bednář</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96" t="str">
        <f>IF(E17="","",E17)</f>
        <v xml:space="preserve"> </v>
      </c>
      <c r="AN89" s="297"/>
      <c r="AO89" s="297"/>
      <c r="AP89" s="297"/>
      <c r="AQ89" s="36"/>
      <c r="AR89" s="39"/>
      <c r="AS89" s="282" t="s">
        <v>55</v>
      </c>
      <c r="AT89" s="283"/>
      <c r="AU89" s="67"/>
      <c r="AV89" s="67"/>
      <c r="AW89" s="67"/>
      <c r="AX89" s="67"/>
      <c r="AY89" s="67"/>
      <c r="AZ89" s="67"/>
      <c r="BA89" s="67"/>
      <c r="BB89" s="67"/>
      <c r="BC89" s="67"/>
      <c r="BD89" s="68"/>
      <c r="BE89" s="34"/>
    </row>
    <row r="90" spans="1:91" s="2" customFormat="1" ht="15.15" customHeight="1" x14ac:dyDescent="0.2">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96" t="str">
        <f>IF(E20="","",E20)</f>
        <v>Lukáš Kot</v>
      </c>
      <c r="AN90" s="297"/>
      <c r="AO90" s="297"/>
      <c r="AP90" s="297"/>
      <c r="AQ90" s="36"/>
      <c r="AR90" s="39"/>
      <c r="AS90" s="284"/>
      <c r="AT90" s="285"/>
      <c r="AU90" s="69"/>
      <c r="AV90" s="69"/>
      <c r="AW90" s="69"/>
      <c r="AX90" s="69"/>
      <c r="AY90" s="69"/>
      <c r="AZ90" s="69"/>
      <c r="BA90" s="69"/>
      <c r="BB90" s="69"/>
      <c r="BC90" s="69"/>
      <c r="BD90" s="70"/>
      <c r="BE90" s="34"/>
    </row>
    <row r="91" spans="1:91" s="2" customFormat="1" ht="10.75" customHeight="1" x14ac:dyDescent="0.2">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6"/>
      <c r="AT91" s="287"/>
      <c r="AU91" s="71"/>
      <c r="AV91" s="71"/>
      <c r="AW91" s="71"/>
      <c r="AX91" s="71"/>
      <c r="AY91" s="71"/>
      <c r="AZ91" s="71"/>
      <c r="BA91" s="71"/>
      <c r="BB91" s="71"/>
      <c r="BC91" s="71"/>
      <c r="BD91" s="72"/>
      <c r="BE91" s="34"/>
    </row>
    <row r="92" spans="1:91" s="2" customFormat="1" ht="29.25" customHeight="1" x14ac:dyDescent="0.2">
      <c r="A92" s="34"/>
      <c r="B92" s="35"/>
      <c r="C92" s="261" t="s">
        <v>56</v>
      </c>
      <c r="D92" s="260"/>
      <c r="E92" s="260"/>
      <c r="F92" s="260"/>
      <c r="G92" s="260"/>
      <c r="H92" s="73"/>
      <c r="I92" s="259" t="s">
        <v>57</v>
      </c>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81" t="s">
        <v>58</v>
      </c>
      <c r="AH92" s="260"/>
      <c r="AI92" s="260"/>
      <c r="AJ92" s="260"/>
      <c r="AK92" s="260"/>
      <c r="AL92" s="260"/>
      <c r="AM92" s="260"/>
      <c r="AN92" s="259" t="s">
        <v>59</v>
      </c>
      <c r="AO92" s="260"/>
      <c r="AP92" s="298"/>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75" customHeight="1" x14ac:dyDescent="0.2">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x14ac:dyDescent="0.2">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8">
        <f>ROUND(SUM(AG95:AG104),2)</f>
        <v>0</v>
      </c>
      <c r="AH94" s="288"/>
      <c r="AI94" s="288"/>
      <c r="AJ94" s="288"/>
      <c r="AK94" s="288"/>
      <c r="AL94" s="288"/>
      <c r="AM94" s="288"/>
      <c r="AN94" s="289">
        <f t="shared" ref="AN94:AN104" si="0">SUM(AG94,AT94)</f>
        <v>0</v>
      </c>
      <c r="AO94" s="289"/>
      <c r="AP94" s="289"/>
      <c r="AQ94" s="85" t="s">
        <v>1</v>
      </c>
      <c r="AR94" s="86"/>
      <c r="AS94" s="87">
        <f>ROUND(SUM(AS95:AS104),2)</f>
        <v>0</v>
      </c>
      <c r="AT94" s="88">
        <f t="shared" ref="AT94:AT104" si="1">ROUND(SUM(AV94:AW94),2)</f>
        <v>0</v>
      </c>
      <c r="AU94" s="89">
        <f>ROUND(SUM(AU95:AU104),5)</f>
        <v>0</v>
      </c>
      <c r="AV94" s="88">
        <f>ROUND(AZ94*L29,2)</f>
        <v>0</v>
      </c>
      <c r="AW94" s="88">
        <f>ROUND(BA94*L30,2)</f>
        <v>0</v>
      </c>
      <c r="AX94" s="88">
        <f>ROUND(BB94*L29,2)</f>
        <v>0</v>
      </c>
      <c r="AY94" s="88">
        <f>ROUND(BC94*L30,2)</f>
        <v>0</v>
      </c>
      <c r="AZ94" s="88">
        <f>ROUND(SUM(AZ95:AZ104),2)</f>
        <v>0</v>
      </c>
      <c r="BA94" s="88">
        <f>ROUND(SUM(BA95:BA104),2)</f>
        <v>0</v>
      </c>
      <c r="BB94" s="88">
        <f>ROUND(SUM(BB95:BB104),2)</f>
        <v>0</v>
      </c>
      <c r="BC94" s="88">
        <f>ROUND(SUM(BC95:BC104),2)</f>
        <v>0</v>
      </c>
      <c r="BD94" s="90">
        <f>ROUND(SUM(BD95:BD104),2)</f>
        <v>0</v>
      </c>
      <c r="BS94" s="91" t="s">
        <v>74</v>
      </c>
      <c r="BT94" s="91" t="s">
        <v>75</v>
      </c>
      <c r="BU94" s="92" t="s">
        <v>76</v>
      </c>
      <c r="BV94" s="91" t="s">
        <v>77</v>
      </c>
      <c r="BW94" s="91" t="s">
        <v>5</v>
      </c>
      <c r="BX94" s="91" t="s">
        <v>78</v>
      </c>
      <c r="CL94" s="91" t="s">
        <v>1</v>
      </c>
    </row>
    <row r="95" spans="1:91" s="7" customFormat="1" ht="16.5" customHeight="1" x14ac:dyDescent="0.2">
      <c r="A95" s="93" t="s">
        <v>79</v>
      </c>
      <c r="B95" s="94"/>
      <c r="C95" s="95"/>
      <c r="D95" s="258" t="s">
        <v>80</v>
      </c>
      <c r="E95" s="258"/>
      <c r="F95" s="258"/>
      <c r="G95" s="258"/>
      <c r="H95" s="258"/>
      <c r="I95" s="96"/>
      <c r="J95" s="258" t="s">
        <v>81</v>
      </c>
      <c r="K95" s="258"/>
      <c r="L95" s="258"/>
      <c r="M95" s="258"/>
      <c r="N95" s="258"/>
      <c r="O95" s="258"/>
      <c r="P95" s="258"/>
      <c r="Q95" s="258"/>
      <c r="R95" s="258"/>
      <c r="S95" s="258"/>
      <c r="T95" s="258"/>
      <c r="U95" s="258"/>
      <c r="V95" s="258"/>
      <c r="W95" s="258"/>
      <c r="X95" s="258"/>
      <c r="Y95" s="258"/>
      <c r="Z95" s="258"/>
      <c r="AA95" s="258"/>
      <c r="AB95" s="258"/>
      <c r="AC95" s="258"/>
      <c r="AD95" s="258"/>
      <c r="AE95" s="258"/>
      <c r="AF95" s="258"/>
      <c r="AG95" s="279">
        <f>'SO 01 - Lašovice - Rakovník'!J30</f>
        <v>0</v>
      </c>
      <c r="AH95" s="280"/>
      <c r="AI95" s="280"/>
      <c r="AJ95" s="280"/>
      <c r="AK95" s="280"/>
      <c r="AL95" s="280"/>
      <c r="AM95" s="280"/>
      <c r="AN95" s="279">
        <f t="shared" si="0"/>
        <v>0</v>
      </c>
      <c r="AO95" s="280"/>
      <c r="AP95" s="280"/>
      <c r="AQ95" s="97" t="s">
        <v>82</v>
      </c>
      <c r="AR95" s="98"/>
      <c r="AS95" s="99">
        <v>0</v>
      </c>
      <c r="AT95" s="100">
        <f t="shared" si="1"/>
        <v>0</v>
      </c>
      <c r="AU95" s="101">
        <f>'SO 01 - Lašovice - Rakovník'!P121</f>
        <v>0</v>
      </c>
      <c r="AV95" s="100">
        <f>'SO 01 - Lašovice - Rakovník'!J33</f>
        <v>0</v>
      </c>
      <c r="AW95" s="100">
        <f>'SO 01 - Lašovice - Rakovník'!J34</f>
        <v>0</v>
      </c>
      <c r="AX95" s="100">
        <f>'SO 01 - Lašovice - Rakovník'!J35</f>
        <v>0</v>
      </c>
      <c r="AY95" s="100">
        <f>'SO 01 - Lašovice - Rakovník'!J36</f>
        <v>0</v>
      </c>
      <c r="AZ95" s="100">
        <f>'SO 01 - Lašovice - Rakovník'!F33</f>
        <v>0</v>
      </c>
      <c r="BA95" s="100">
        <f>'SO 01 - Lašovice - Rakovník'!F34</f>
        <v>0</v>
      </c>
      <c r="BB95" s="100">
        <f>'SO 01 - Lašovice - Rakovník'!F35</f>
        <v>0</v>
      </c>
      <c r="BC95" s="100">
        <f>'SO 01 - Lašovice - Rakovník'!F36</f>
        <v>0</v>
      </c>
      <c r="BD95" s="102">
        <f>'SO 01 - Lašovice - Rakovník'!F37</f>
        <v>0</v>
      </c>
      <c r="BT95" s="103" t="s">
        <v>83</v>
      </c>
      <c r="BV95" s="103" t="s">
        <v>77</v>
      </c>
      <c r="BW95" s="103" t="s">
        <v>84</v>
      </c>
      <c r="BX95" s="103" t="s">
        <v>5</v>
      </c>
      <c r="CL95" s="103" t="s">
        <v>1</v>
      </c>
      <c r="CM95" s="103" t="s">
        <v>85</v>
      </c>
    </row>
    <row r="96" spans="1:91" s="7" customFormat="1" ht="16.5" customHeight="1" x14ac:dyDescent="0.2">
      <c r="A96" s="93" t="s">
        <v>79</v>
      </c>
      <c r="B96" s="94"/>
      <c r="C96" s="95"/>
      <c r="D96" s="258" t="s">
        <v>86</v>
      </c>
      <c r="E96" s="258"/>
      <c r="F96" s="258"/>
      <c r="G96" s="258"/>
      <c r="H96" s="258"/>
      <c r="I96" s="96"/>
      <c r="J96" s="258" t="s">
        <v>87</v>
      </c>
      <c r="K96" s="258"/>
      <c r="L96" s="258"/>
      <c r="M96" s="258"/>
      <c r="N96" s="258"/>
      <c r="O96" s="258"/>
      <c r="P96" s="258"/>
      <c r="Q96" s="258"/>
      <c r="R96" s="258"/>
      <c r="S96" s="258"/>
      <c r="T96" s="258"/>
      <c r="U96" s="258"/>
      <c r="V96" s="258"/>
      <c r="W96" s="258"/>
      <c r="X96" s="258"/>
      <c r="Y96" s="258"/>
      <c r="Z96" s="258"/>
      <c r="AA96" s="258"/>
      <c r="AB96" s="258"/>
      <c r="AC96" s="258"/>
      <c r="AD96" s="258"/>
      <c r="AE96" s="258"/>
      <c r="AF96" s="258"/>
      <c r="AG96" s="279">
        <f>'SO 02 - Lašovice'!J30</f>
        <v>0</v>
      </c>
      <c r="AH96" s="280"/>
      <c r="AI96" s="280"/>
      <c r="AJ96" s="280"/>
      <c r="AK96" s="280"/>
      <c r="AL96" s="280"/>
      <c r="AM96" s="280"/>
      <c r="AN96" s="279">
        <f t="shared" si="0"/>
        <v>0</v>
      </c>
      <c r="AO96" s="280"/>
      <c r="AP96" s="280"/>
      <c r="AQ96" s="97" t="s">
        <v>82</v>
      </c>
      <c r="AR96" s="98"/>
      <c r="AS96" s="99">
        <v>0</v>
      </c>
      <c r="AT96" s="100">
        <f t="shared" si="1"/>
        <v>0</v>
      </c>
      <c r="AU96" s="101">
        <f>'SO 02 - Lašovice'!P121</f>
        <v>0</v>
      </c>
      <c r="AV96" s="100">
        <f>'SO 02 - Lašovice'!J33</f>
        <v>0</v>
      </c>
      <c r="AW96" s="100">
        <f>'SO 02 - Lašovice'!J34</f>
        <v>0</v>
      </c>
      <c r="AX96" s="100">
        <f>'SO 02 - Lašovice'!J35</f>
        <v>0</v>
      </c>
      <c r="AY96" s="100">
        <f>'SO 02 - Lašovice'!J36</f>
        <v>0</v>
      </c>
      <c r="AZ96" s="100">
        <f>'SO 02 - Lašovice'!F33</f>
        <v>0</v>
      </c>
      <c r="BA96" s="100">
        <f>'SO 02 - Lašovice'!F34</f>
        <v>0</v>
      </c>
      <c r="BB96" s="100">
        <f>'SO 02 - Lašovice'!F35</f>
        <v>0</v>
      </c>
      <c r="BC96" s="100">
        <f>'SO 02 - Lašovice'!F36</f>
        <v>0</v>
      </c>
      <c r="BD96" s="102">
        <f>'SO 02 - Lašovice'!F37</f>
        <v>0</v>
      </c>
      <c r="BT96" s="103" t="s">
        <v>83</v>
      </c>
      <c r="BV96" s="103" t="s">
        <v>77</v>
      </c>
      <c r="BW96" s="103" t="s">
        <v>88</v>
      </c>
      <c r="BX96" s="103" t="s">
        <v>5</v>
      </c>
      <c r="CL96" s="103" t="s">
        <v>1</v>
      </c>
      <c r="CM96" s="103" t="s">
        <v>85</v>
      </c>
    </row>
    <row r="97" spans="1:91" s="7" customFormat="1" ht="16.5" customHeight="1" x14ac:dyDescent="0.2">
      <c r="A97" s="93" t="s">
        <v>79</v>
      </c>
      <c r="B97" s="94"/>
      <c r="C97" s="95"/>
      <c r="D97" s="258" t="s">
        <v>89</v>
      </c>
      <c r="E97" s="258"/>
      <c r="F97" s="258"/>
      <c r="G97" s="258"/>
      <c r="H97" s="258"/>
      <c r="I97" s="96"/>
      <c r="J97" s="258" t="s">
        <v>90</v>
      </c>
      <c r="K97" s="258"/>
      <c r="L97" s="258"/>
      <c r="M97" s="258"/>
      <c r="N97" s="258"/>
      <c r="O97" s="258"/>
      <c r="P97" s="258"/>
      <c r="Q97" s="258"/>
      <c r="R97" s="258"/>
      <c r="S97" s="258"/>
      <c r="T97" s="258"/>
      <c r="U97" s="258"/>
      <c r="V97" s="258"/>
      <c r="W97" s="258"/>
      <c r="X97" s="258"/>
      <c r="Y97" s="258"/>
      <c r="Z97" s="258"/>
      <c r="AA97" s="258"/>
      <c r="AB97" s="258"/>
      <c r="AC97" s="258"/>
      <c r="AD97" s="258"/>
      <c r="AE97" s="258"/>
      <c r="AF97" s="258"/>
      <c r="AG97" s="279">
        <f>'SO 03 - Roztoky u Křivokl...'!J30</f>
        <v>0</v>
      </c>
      <c r="AH97" s="280"/>
      <c r="AI97" s="280"/>
      <c r="AJ97" s="280"/>
      <c r="AK97" s="280"/>
      <c r="AL97" s="280"/>
      <c r="AM97" s="280"/>
      <c r="AN97" s="279">
        <f t="shared" si="0"/>
        <v>0</v>
      </c>
      <c r="AO97" s="280"/>
      <c r="AP97" s="280"/>
      <c r="AQ97" s="97" t="s">
        <v>82</v>
      </c>
      <c r="AR97" s="98"/>
      <c r="AS97" s="99">
        <v>0</v>
      </c>
      <c r="AT97" s="100">
        <f t="shared" si="1"/>
        <v>0</v>
      </c>
      <c r="AU97" s="101">
        <f>'SO 03 - Roztoky u Křivokl...'!P121</f>
        <v>0</v>
      </c>
      <c r="AV97" s="100">
        <f>'SO 03 - Roztoky u Křivokl...'!J33</f>
        <v>0</v>
      </c>
      <c r="AW97" s="100">
        <f>'SO 03 - Roztoky u Křivokl...'!J34</f>
        <v>0</v>
      </c>
      <c r="AX97" s="100">
        <f>'SO 03 - Roztoky u Křivokl...'!J35</f>
        <v>0</v>
      </c>
      <c r="AY97" s="100">
        <f>'SO 03 - Roztoky u Křivokl...'!J36</f>
        <v>0</v>
      </c>
      <c r="AZ97" s="100">
        <f>'SO 03 - Roztoky u Křivokl...'!F33</f>
        <v>0</v>
      </c>
      <c r="BA97" s="100">
        <f>'SO 03 - Roztoky u Křivokl...'!F34</f>
        <v>0</v>
      </c>
      <c r="BB97" s="100">
        <f>'SO 03 - Roztoky u Křivokl...'!F35</f>
        <v>0</v>
      </c>
      <c r="BC97" s="100">
        <f>'SO 03 - Roztoky u Křivokl...'!F36</f>
        <v>0</v>
      </c>
      <c r="BD97" s="102">
        <f>'SO 03 - Roztoky u Křivokl...'!F37</f>
        <v>0</v>
      </c>
      <c r="BT97" s="103" t="s">
        <v>83</v>
      </c>
      <c r="BV97" s="103" t="s">
        <v>77</v>
      </c>
      <c r="BW97" s="103" t="s">
        <v>91</v>
      </c>
      <c r="BX97" s="103" t="s">
        <v>5</v>
      </c>
      <c r="CL97" s="103" t="s">
        <v>1</v>
      </c>
      <c r="CM97" s="103" t="s">
        <v>85</v>
      </c>
    </row>
    <row r="98" spans="1:91" s="7" customFormat="1" ht="16.5" customHeight="1" x14ac:dyDescent="0.2">
      <c r="A98" s="93" t="s">
        <v>79</v>
      </c>
      <c r="B98" s="94"/>
      <c r="C98" s="95"/>
      <c r="D98" s="258" t="s">
        <v>92</v>
      </c>
      <c r="E98" s="258"/>
      <c r="F98" s="258"/>
      <c r="G98" s="258"/>
      <c r="H98" s="258"/>
      <c r="I98" s="96"/>
      <c r="J98" s="258" t="s">
        <v>93</v>
      </c>
      <c r="K98" s="258"/>
      <c r="L98" s="258"/>
      <c r="M98" s="258"/>
      <c r="N98" s="258"/>
      <c r="O98" s="258"/>
      <c r="P98" s="258"/>
      <c r="Q98" s="258"/>
      <c r="R98" s="258"/>
      <c r="S98" s="258"/>
      <c r="T98" s="258"/>
      <c r="U98" s="258"/>
      <c r="V98" s="258"/>
      <c r="W98" s="258"/>
      <c r="X98" s="258"/>
      <c r="Y98" s="258"/>
      <c r="Z98" s="258"/>
      <c r="AA98" s="258"/>
      <c r="AB98" s="258"/>
      <c r="AC98" s="258"/>
      <c r="AD98" s="258"/>
      <c r="AE98" s="258"/>
      <c r="AF98" s="258"/>
      <c r="AG98" s="279">
        <f>'SO 04 - Přejezd P2328'!J30</f>
        <v>0</v>
      </c>
      <c r="AH98" s="280"/>
      <c r="AI98" s="280"/>
      <c r="AJ98" s="280"/>
      <c r="AK98" s="280"/>
      <c r="AL98" s="280"/>
      <c r="AM98" s="280"/>
      <c r="AN98" s="279">
        <f t="shared" si="0"/>
        <v>0</v>
      </c>
      <c r="AO98" s="280"/>
      <c r="AP98" s="280"/>
      <c r="AQ98" s="97" t="s">
        <v>82</v>
      </c>
      <c r="AR98" s="98"/>
      <c r="AS98" s="99">
        <v>0</v>
      </c>
      <c r="AT98" s="100">
        <f t="shared" si="1"/>
        <v>0</v>
      </c>
      <c r="AU98" s="101">
        <f>'SO 04 - Přejezd P2328'!P120</f>
        <v>0</v>
      </c>
      <c r="AV98" s="100">
        <f>'SO 04 - Přejezd P2328'!J33</f>
        <v>0</v>
      </c>
      <c r="AW98" s="100">
        <f>'SO 04 - Přejezd P2328'!J34</f>
        <v>0</v>
      </c>
      <c r="AX98" s="100">
        <f>'SO 04 - Přejezd P2328'!J35</f>
        <v>0</v>
      </c>
      <c r="AY98" s="100">
        <f>'SO 04 - Přejezd P2328'!J36</f>
        <v>0</v>
      </c>
      <c r="AZ98" s="100">
        <f>'SO 04 - Přejezd P2328'!F33</f>
        <v>0</v>
      </c>
      <c r="BA98" s="100">
        <f>'SO 04 - Přejezd P2328'!F34</f>
        <v>0</v>
      </c>
      <c r="BB98" s="100">
        <f>'SO 04 - Přejezd P2328'!F35</f>
        <v>0</v>
      </c>
      <c r="BC98" s="100">
        <f>'SO 04 - Přejezd P2328'!F36</f>
        <v>0</v>
      </c>
      <c r="BD98" s="102">
        <f>'SO 04 - Přejezd P2328'!F37</f>
        <v>0</v>
      </c>
      <c r="BT98" s="103" t="s">
        <v>83</v>
      </c>
      <c r="BV98" s="103" t="s">
        <v>77</v>
      </c>
      <c r="BW98" s="103" t="s">
        <v>94</v>
      </c>
      <c r="BX98" s="103" t="s">
        <v>5</v>
      </c>
      <c r="CL98" s="103" t="s">
        <v>1</v>
      </c>
      <c r="CM98" s="103" t="s">
        <v>85</v>
      </c>
    </row>
    <row r="99" spans="1:91" s="7" customFormat="1" ht="24.75" customHeight="1" x14ac:dyDescent="0.2">
      <c r="A99" s="93" t="s">
        <v>79</v>
      </c>
      <c r="B99" s="94"/>
      <c r="C99" s="95"/>
      <c r="D99" s="258" t="s">
        <v>95</v>
      </c>
      <c r="E99" s="258"/>
      <c r="F99" s="258"/>
      <c r="G99" s="258"/>
      <c r="H99" s="258"/>
      <c r="I99" s="96"/>
      <c r="J99" s="258" t="s">
        <v>96</v>
      </c>
      <c r="K99" s="258"/>
      <c r="L99" s="258"/>
      <c r="M99" s="258"/>
      <c r="N99" s="258"/>
      <c r="O99" s="258"/>
      <c r="P99" s="258"/>
      <c r="Q99" s="258"/>
      <c r="R99" s="258"/>
      <c r="S99" s="258"/>
      <c r="T99" s="258"/>
      <c r="U99" s="258"/>
      <c r="V99" s="258"/>
      <c r="W99" s="258"/>
      <c r="X99" s="258"/>
      <c r="Y99" s="258"/>
      <c r="Z99" s="258"/>
      <c r="AA99" s="258"/>
      <c r="AB99" s="258"/>
      <c r="AC99" s="258"/>
      <c r="AD99" s="258"/>
      <c r="AE99" s="258"/>
      <c r="AF99" s="258"/>
      <c r="AG99" s="279">
        <f>'SO 05 - Oprava nástupiště...'!J30</f>
        <v>0</v>
      </c>
      <c r="AH99" s="280"/>
      <c r="AI99" s="280"/>
      <c r="AJ99" s="280"/>
      <c r="AK99" s="280"/>
      <c r="AL99" s="280"/>
      <c r="AM99" s="280"/>
      <c r="AN99" s="279">
        <f t="shared" si="0"/>
        <v>0</v>
      </c>
      <c r="AO99" s="280"/>
      <c r="AP99" s="280"/>
      <c r="AQ99" s="97" t="s">
        <v>82</v>
      </c>
      <c r="AR99" s="98"/>
      <c r="AS99" s="99">
        <v>0</v>
      </c>
      <c r="AT99" s="100">
        <f t="shared" si="1"/>
        <v>0</v>
      </c>
      <c r="AU99" s="101">
        <f>'SO 05 - Oprava nástupiště...'!P125</f>
        <v>0</v>
      </c>
      <c r="AV99" s="100">
        <f>'SO 05 - Oprava nástupiště...'!J33</f>
        <v>0</v>
      </c>
      <c r="AW99" s="100">
        <f>'SO 05 - Oprava nástupiště...'!J34</f>
        <v>0</v>
      </c>
      <c r="AX99" s="100">
        <f>'SO 05 - Oprava nástupiště...'!J35</f>
        <v>0</v>
      </c>
      <c r="AY99" s="100">
        <f>'SO 05 - Oprava nástupiště...'!J36</f>
        <v>0</v>
      </c>
      <c r="AZ99" s="100">
        <f>'SO 05 - Oprava nástupiště...'!F33</f>
        <v>0</v>
      </c>
      <c r="BA99" s="100">
        <f>'SO 05 - Oprava nástupiště...'!F34</f>
        <v>0</v>
      </c>
      <c r="BB99" s="100">
        <f>'SO 05 - Oprava nástupiště...'!F35</f>
        <v>0</v>
      </c>
      <c r="BC99" s="100">
        <f>'SO 05 - Oprava nástupiště...'!F36</f>
        <v>0</v>
      </c>
      <c r="BD99" s="102">
        <f>'SO 05 - Oprava nástupiště...'!F37</f>
        <v>0</v>
      </c>
      <c r="BT99" s="103" t="s">
        <v>83</v>
      </c>
      <c r="BV99" s="103" t="s">
        <v>77</v>
      </c>
      <c r="BW99" s="103" t="s">
        <v>97</v>
      </c>
      <c r="BX99" s="103" t="s">
        <v>5</v>
      </c>
      <c r="CL99" s="103" t="s">
        <v>1</v>
      </c>
      <c r="CM99" s="103" t="s">
        <v>85</v>
      </c>
    </row>
    <row r="100" spans="1:91" s="7" customFormat="1" ht="24.75" customHeight="1" x14ac:dyDescent="0.2">
      <c r="A100" s="93" t="s">
        <v>79</v>
      </c>
      <c r="B100" s="94"/>
      <c r="C100" s="95"/>
      <c r="D100" s="258" t="s">
        <v>98</v>
      </c>
      <c r="E100" s="258"/>
      <c r="F100" s="258"/>
      <c r="G100" s="258"/>
      <c r="H100" s="258"/>
      <c r="I100" s="96"/>
      <c r="J100" s="258" t="s">
        <v>99</v>
      </c>
      <c r="K100" s="258"/>
      <c r="L100" s="258"/>
      <c r="M100" s="258"/>
      <c r="N100" s="258"/>
      <c r="O100" s="258"/>
      <c r="P100" s="258"/>
      <c r="Q100" s="258"/>
      <c r="R100" s="258"/>
      <c r="S100" s="258"/>
      <c r="T100" s="258"/>
      <c r="U100" s="258"/>
      <c r="V100" s="258"/>
      <c r="W100" s="258"/>
      <c r="X100" s="258"/>
      <c r="Y100" s="258"/>
      <c r="Z100" s="258"/>
      <c r="AA100" s="258"/>
      <c r="AB100" s="258"/>
      <c r="AC100" s="258"/>
      <c r="AD100" s="258"/>
      <c r="AE100" s="258"/>
      <c r="AF100" s="258"/>
      <c r="AG100" s="279">
        <f>'SO 06 - Oprava nástupiště...'!J30</f>
        <v>0</v>
      </c>
      <c r="AH100" s="280"/>
      <c r="AI100" s="280"/>
      <c r="AJ100" s="280"/>
      <c r="AK100" s="280"/>
      <c r="AL100" s="280"/>
      <c r="AM100" s="280"/>
      <c r="AN100" s="279">
        <f t="shared" si="0"/>
        <v>0</v>
      </c>
      <c r="AO100" s="280"/>
      <c r="AP100" s="280"/>
      <c r="AQ100" s="97" t="s">
        <v>82</v>
      </c>
      <c r="AR100" s="98"/>
      <c r="AS100" s="99">
        <v>0</v>
      </c>
      <c r="AT100" s="100">
        <f t="shared" si="1"/>
        <v>0</v>
      </c>
      <c r="AU100" s="101">
        <f>'SO 06 - Oprava nástupiště...'!P120</f>
        <v>0</v>
      </c>
      <c r="AV100" s="100">
        <f>'SO 06 - Oprava nástupiště...'!J33</f>
        <v>0</v>
      </c>
      <c r="AW100" s="100">
        <f>'SO 06 - Oprava nástupiště...'!J34</f>
        <v>0</v>
      </c>
      <c r="AX100" s="100">
        <f>'SO 06 - Oprava nástupiště...'!J35</f>
        <v>0</v>
      </c>
      <c r="AY100" s="100">
        <f>'SO 06 - Oprava nástupiště...'!J36</f>
        <v>0</v>
      </c>
      <c r="AZ100" s="100">
        <f>'SO 06 - Oprava nástupiště...'!F33</f>
        <v>0</v>
      </c>
      <c r="BA100" s="100">
        <f>'SO 06 - Oprava nástupiště...'!F34</f>
        <v>0</v>
      </c>
      <c r="BB100" s="100">
        <f>'SO 06 - Oprava nástupiště...'!F35</f>
        <v>0</v>
      </c>
      <c r="BC100" s="100">
        <f>'SO 06 - Oprava nástupiště...'!F36</f>
        <v>0</v>
      </c>
      <c r="BD100" s="102">
        <f>'SO 06 - Oprava nástupiště...'!F37</f>
        <v>0</v>
      </c>
      <c r="BT100" s="103" t="s">
        <v>83</v>
      </c>
      <c r="BV100" s="103" t="s">
        <v>77</v>
      </c>
      <c r="BW100" s="103" t="s">
        <v>100</v>
      </c>
      <c r="BX100" s="103" t="s">
        <v>5</v>
      </c>
      <c r="CL100" s="103" t="s">
        <v>1</v>
      </c>
      <c r="CM100" s="103" t="s">
        <v>85</v>
      </c>
    </row>
    <row r="101" spans="1:91" s="7" customFormat="1" ht="16.5" customHeight="1" x14ac:dyDescent="0.2">
      <c r="A101" s="93" t="s">
        <v>79</v>
      </c>
      <c r="B101" s="94"/>
      <c r="C101" s="95"/>
      <c r="D101" s="258" t="s">
        <v>101</v>
      </c>
      <c r="E101" s="258"/>
      <c r="F101" s="258"/>
      <c r="G101" s="258"/>
      <c r="H101" s="258"/>
      <c r="I101" s="96"/>
      <c r="J101" s="258" t="s">
        <v>102</v>
      </c>
      <c r="K101" s="258"/>
      <c r="L101" s="258"/>
      <c r="M101" s="258"/>
      <c r="N101" s="258"/>
      <c r="O101" s="258"/>
      <c r="P101" s="258"/>
      <c r="Q101" s="258"/>
      <c r="R101" s="258"/>
      <c r="S101" s="258"/>
      <c r="T101" s="258"/>
      <c r="U101" s="258"/>
      <c r="V101" s="258"/>
      <c r="W101" s="258"/>
      <c r="X101" s="258"/>
      <c r="Y101" s="258"/>
      <c r="Z101" s="258"/>
      <c r="AA101" s="258"/>
      <c r="AB101" s="258"/>
      <c r="AC101" s="258"/>
      <c r="AD101" s="258"/>
      <c r="AE101" s="258"/>
      <c r="AF101" s="258"/>
      <c r="AG101" s="279">
        <f>'SO 07 - Výřez vegetace'!J30</f>
        <v>0</v>
      </c>
      <c r="AH101" s="280"/>
      <c r="AI101" s="280"/>
      <c r="AJ101" s="280"/>
      <c r="AK101" s="280"/>
      <c r="AL101" s="280"/>
      <c r="AM101" s="280"/>
      <c r="AN101" s="279">
        <f t="shared" si="0"/>
        <v>0</v>
      </c>
      <c r="AO101" s="280"/>
      <c r="AP101" s="280"/>
      <c r="AQ101" s="97" t="s">
        <v>82</v>
      </c>
      <c r="AR101" s="98"/>
      <c r="AS101" s="99">
        <v>0</v>
      </c>
      <c r="AT101" s="100">
        <f t="shared" si="1"/>
        <v>0</v>
      </c>
      <c r="AU101" s="101">
        <f>'SO 07 - Výřez vegetace'!P119</f>
        <v>0</v>
      </c>
      <c r="AV101" s="100">
        <f>'SO 07 - Výřez vegetace'!J33</f>
        <v>0</v>
      </c>
      <c r="AW101" s="100">
        <f>'SO 07 - Výřez vegetace'!J34</f>
        <v>0</v>
      </c>
      <c r="AX101" s="100">
        <f>'SO 07 - Výřez vegetace'!J35</f>
        <v>0</v>
      </c>
      <c r="AY101" s="100">
        <f>'SO 07 - Výřez vegetace'!J36</f>
        <v>0</v>
      </c>
      <c r="AZ101" s="100">
        <f>'SO 07 - Výřez vegetace'!F33</f>
        <v>0</v>
      </c>
      <c r="BA101" s="100">
        <f>'SO 07 - Výřez vegetace'!F34</f>
        <v>0</v>
      </c>
      <c r="BB101" s="100">
        <f>'SO 07 - Výřez vegetace'!F35</f>
        <v>0</v>
      </c>
      <c r="BC101" s="100">
        <f>'SO 07 - Výřez vegetace'!F36</f>
        <v>0</v>
      </c>
      <c r="BD101" s="102">
        <f>'SO 07 - Výřez vegetace'!F37</f>
        <v>0</v>
      </c>
      <c r="BT101" s="103" t="s">
        <v>83</v>
      </c>
      <c r="BV101" s="103" t="s">
        <v>77</v>
      </c>
      <c r="BW101" s="103" t="s">
        <v>103</v>
      </c>
      <c r="BX101" s="103" t="s">
        <v>5</v>
      </c>
      <c r="CL101" s="103" t="s">
        <v>1</v>
      </c>
      <c r="CM101" s="103" t="s">
        <v>85</v>
      </c>
    </row>
    <row r="102" spans="1:91" s="7" customFormat="1" ht="16.5" customHeight="1" x14ac:dyDescent="0.2">
      <c r="A102" s="93" t="s">
        <v>79</v>
      </c>
      <c r="B102" s="94"/>
      <c r="C102" s="95"/>
      <c r="D102" s="258" t="s">
        <v>104</v>
      </c>
      <c r="E102" s="258"/>
      <c r="F102" s="258"/>
      <c r="G102" s="258"/>
      <c r="H102" s="258"/>
      <c r="I102" s="96"/>
      <c r="J102" s="258" t="s">
        <v>105</v>
      </c>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79">
        <f>'SO 08 - Zabezpečovací zař...'!J30</f>
        <v>0</v>
      </c>
      <c r="AH102" s="280"/>
      <c r="AI102" s="280"/>
      <c r="AJ102" s="280"/>
      <c r="AK102" s="280"/>
      <c r="AL102" s="280"/>
      <c r="AM102" s="280"/>
      <c r="AN102" s="279">
        <f t="shared" si="0"/>
        <v>0</v>
      </c>
      <c r="AO102" s="280"/>
      <c r="AP102" s="280"/>
      <c r="AQ102" s="97" t="s">
        <v>82</v>
      </c>
      <c r="AR102" s="98"/>
      <c r="AS102" s="99">
        <v>0</v>
      </c>
      <c r="AT102" s="100">
        <f t="shared" si="1"/>
        <v>0</v>
      </c>
      <c r="AU102" s="101">
        <f>'SO 08 - Zabezpečovací zař...'!P118</f>
        <v>0</v>
      </c>
      <c r="AV102" s="100">
        <f>'SO 08 - Zabezpečovací zař...'!J33</f>
        <v>0</v>
      </c>
      <c r="AW102" s="100">
        <f>'SO 08 - Zabezpečovací zař...'!J34</f>
        <v>0</v>
      </c>
      <c r="AX102" s="100">
        <f>'SO 08 - Zabezpečovací zař...'!J35</f>
        <v>0</v>
      </c>
      <c r="AY102" s="100">
        <f>'SO 08 - Zabezpečovací zař...'!J36</f>
        <v>0</v>
      </c>
      <c r="AZ102" s="100">
        <f>'SO 08 - Zabezpečovací zař...'!F33</f>
        <v>0</v>
      </c>
      <c r="BA102" s="100">
        <f>'SO 08 - Zabezpečovací zař...'!F34</f>
        <v>0</v>
      </c>
      <c r="BB102" s="100">
        <f>'SO 08 - Zabezpečovací zař...'!F35</f>
        <v>0</v>
      </c>
      <c r="BC102" s="100">
        <f>'SO 08 - Zabezpečovací zař...'!F36</f>
        <v>0</v>
      </c>
      <c r="BD102" s="102">
        <f>'SO 08 - Zabezpečovací zař...'!F37</f>
        <v>0</v>
      </c>
      <c r="BT102" s="103" t="s">
        <v>83</v>
      </c>
      <c r="BV102" s="103" t="s">
        <v>77</v>
      </c>
      <c r="BW102" s="103" t="s">
        <v>106</v>
      </c>
      <c r="BX102" s="103" t="s">
        <v>5</v>
      </c>
      <c r="CL102" s="103" t="s">
        <v>1</v>
      </c>
      <c r="CM102" s="103" t="s">
        <v>85</v>
      </c>
    </row>
    <row r="103" spans="1:91" s="7" customFormat="1" ht="16.5" customHeight="1" x14ac:dyDescent="0.2">
      <c r="A103" s="93" t="s">
        <v>79</v>
      </c>
      <c r="B103" s="94"/>
      <c r="C103" s="95"/>
      <c r="D103" s="258" t="s">
        <v>107</v>
      </c>
      <c r="E103" s="258"/>
      <c r="F103" s="258"/>
      <c r="G103" s="258"/>
      <c r="H103" s="258"/>
      <c r="I103" s="96"/>
      <c r="J103" s="258" t="s">
        <v>108</v>
      </c>
      <c r="K103" s="258"/>
      <c r="L103" s="258"/>
      <c r="M103" s="258"/>
      <c r="N103" s="258"/>
      <c r="O103" s="258"/>
      <c r="P103" s="258"/>
      <c r="Q103" s="258"/>
      <c r="R103" s="258"/>
      <c r="S103" s="258"/>
      <c r="T103" s="258"/>
      <c r="U103" s="258"/>
      <c r="V103" s="258"/>
      <c r="W103" s="258"/>
      <c r="X103" s="258"/>
      <c r="Y103" s="258"/>
      <c r="Z103" s="258"/>
      <c r="AA103" s="258"/>
      <c r="AB103" s="258"/>
      <c r="AC103" s="258"/>
      <c r="AD103" s="258"/>
      <c r="AE103" s="258"/>
      <c r="AF103" s="258"/>
      <c r="AG103" s="279">
        <f>'SO 09 - Oprava mostu v km...'!J30</f>
        <v>0</v>
      </c>
      <c r="AH103" s="280"/>
      <c r="AI103" s="280"/>
      <c r="AJ103" s="280"/>
      <c r="AK103" s="280"/>
      <c r="AL103" s="280"/>
      <c r="AM103" s="280"/>
      <c r="AN103" s="279">
        <f t="shared" si="0"/>
        <v>0</v>
      </c>
      <c r="AO103" s="280"/>
      <c r="AP103" s="280"/>
      <c r="AQ103" s="97" t="s">
        <v>82</v>
      </c>
      <c r="AR103" s="98"/>
      <c r="AS103" s="99">
        <v>0</v>
      </c>
      <c r="AT103" s="100">
        <f t="shared" si="1"/>
        <v>0</v>
      </c>
      <c r="AU103" s="101">
        <f>'SO 09 - Oprava mostu v km...'!P126</f>
        <v>0</v>
      </c>
      <c r="AV103" s="100">
        <f>'SO 09 - Oprava mostu v km...'!J33</f>
        <v>0</v>
      </c>
      <c r="AW103" s="100">
        <f>'SO 09 - Oprava mostu v km...'!J34</f>
        <v>0</v>
      </c>
      <c r="AX103" s="100">
        <f>'SO 09 - Oprava mostu v km...'!J35</f>
        <v>0</v>
      </c>
      <c r="AY103" s="100">
        <f>'SO 09 - Oprava mostu v km...'!J36</f>
        <v>0</v>
      </c>
      <c r="AZ103" s="100">
        <f>'SO 09 - Oprava mostu v km...'!F33</f>
        <v>0</v>
      </c>
      <c r="BA103" s="100">
        <f>'SO 09 - Oprava mostu v km...'!F34</f>
        <v>0</v>
      </c>
      <c r="BB103" s="100">
        <f>'SO 09 - Oprava mostu v km...'!F35</f>
        <v>0</v>
      </c>
      <c r="BC103" s="100">
        <f>'SO 09 - Oprava mostu v km...'!F36</f>
        <v>0</v>
      </c>
      <c r="BD103" s="102">
        <f>'SO 09 - Oprava mostu v km...'!F37</f>
        <v>0</v>
      </c>
      <c r="BT103" s="103" t="s">
        <v>83</v>
      </c>
      <c r="BV103" s="103" t="s">
        <v>77</v>
      </c>
      <c r="BW103" s="103" t="s">
        <v>109</v>
      </c>
      <c r="BX103" s="103" t="s">
        <v>5</v>
      </c>
      <c r="CL103" s="103" t="s">
        <v>1</v>
      </c>
      <c r="CM103" s="103" t="s">
        <v>85</v>
      </c>
    </row>
    <row r="104" spans="1:91" s="7" customFormat="1" ht="16.5" customHeight="1" x14ac:dyDescent="0.2">
      <c r="A104" s="93" t="s">
        <v>79</v>
      </c>
      <c r="B104" s="94"/>
      <c r="C104" s="95"/>
      <c r="D104" s="258" t="s">
        <v>110</v>
      </c>
      <c r="E104" s="258"/>
      <c r="F104" s="258"/>
      <c r="G104" s="258"/>
      <c r="H104" s="258"/>
      <c r="I104" s="96"/>
      <c r="J104" s="258" t="s">
        <v>111</v>
      </c>
      <c r="K104" s="258"/>
      <c r="L104" s="258"/>
      <c r="M104" s="258"/>
      <c r="N104" s="258"/>
      <c r="O104" s="258"/>
      <c r="P104" s="258"/>
      <c r="Q104" s="258"/>
      <c r="R104" s="258"/>
      <c r="S104" s="258"/>
      <c r="T104" s="258"/>
      <c r="U104" s="258"/>
      <c r="V104" s="258"/>
      <c r="W104" s="258"/>
      <c r="X104" s="258"/>
      <c r="Y104" s="258"/>
      <c r="Z104" s="258"/>
      <c r="AA104" s="258"/>
      <c r="AB104" s="258"/>
      <c r="AC104" s="258"/>
      <c r="AD104" s="258"/>
      <c r="AE104" s="258"/>
      <c r="AF104" s="258"/>
      <c r="AG104" s="279">
        <f>'SO 10 - VRN'!J30</f>
        <v>0</v>
      </c>
      <c r="AH104" s="280"/>
      <c r="AI104" s="280"/>
      <c r="AJ104" s="280"/>
      <c r="AK104" s="280"/>
      <c r="AL104" s="280"/>
      <c r="AM104" s="280"/>
      <c r="AN104" s="279">
        <f t="shared" si="0"/>
        <v>0</v>
      </c>
      <c r="AO104" s="280"/>
      <c r="AP104" s="280"/>
      <c r="AQ104" s="97" t="s">
        <v>82</v>
      </c>
      <c r="AR104" s="98"/>
      <c r="AS104" s="104">
        <v>0</v>
      </c>
      <c r="AT104" s="105">
        <f t="shared" si="1"/>
        <v>0</v>
      </c>
      <c r="AU104" s="106">
        <f>'SO 10 - VRN'!P118</f>
        <v>0</v>
      </c>
      <c r="AV104" s="105">
        <f>'SO 10 - VRN'!J33</f>
        <v>0</v>
      </c>
      <c r="AW104" s="105">
        <f>'SO 10 - VRN'!J34</f>
        <v>0</v>
      </c>
      <c r="AX104" s="105">
        <f>'SO 10 - VRN'!J35</f>
        <v>0</v>
      </c>
      <c r="AY104" s="105">
        <f>'SO 10 - VRN'!J36</f>
        <v>0</v>
      </c>
      <c r="AZ104" s="105">
        <f>'SO 10 - VRN'!F33</f>
        <v>0</v>
      </c>
      <c r="BA104" s="105">
        <f>'SO 10 - VRN'!F34</f>
        <v>0</v>
      </c>
      <c r="BB104" s="105">
        <f>'SO 10 - VRN'!F35</f>
        <v>0</v>
      </c>
      <c r="BC104" s="105">
        <f>'SO 10 - VRN'!F36</f>
        <v>0</v>
      </c>
      <c r="BD104" s="107">
        <f>'SO 10 - VRN'!F37</f>
        <v>0</v>
      </c>
      <c r="BT104" s="103" t="s">
        <v>83</v>
      </c>
      <c r="BV104" s="103" t="s">
        <v>77</v>
      </c>
      <c r="BW104" s="103" t="s">
        <v>112</v>
      </c>
      <c r="BX104" s="103" t="s">
        <v>5</v>
      </c>
      <c r="CL104" s="103" t="s">
        <v>1</v>
      </c>
      <c r="CM104" s="103" t="s">
        <v>85</v>
      </c>
    </row>
    <row r="105" spans="1:91" s="2" customFormat="1" ht="30" customHeight="1" x14ac:dyDescent="0.2">
      <c r="A105" s="34"/>
      <c r="B105" s="35"/>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9"/>
      <c r="AS105" s="34"/>
      <c r="AT105" s="34"/>
      <c r="AU105" s="34"/>
      <c r="AV105" s="34"/>
      <c r="AW105" s="34"/>
      <c r="AX105" s="34"/>
      <c r="AY105" s="34"/>
      <c r="AZ105" s="34"/>
      <c r="BA105" s="34"/>
      <c r="BB105" s="34"/>
      <c r="BC105" s="34"/>
      <c r="BD105" s="34"/>
      <c r="BE105" s="34"/>
    </row>
    <row r="106" spans="1:91" s="2" customFormat="1" ht="7" customHeight="1" x14ac:dyDescent="0.2">
      <c r="A106" s="34"/>
      <c r="B106" s="54"/>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39"/>
      <c r="AS106" s="34"/>
      <c r="AT106" s="34"/>
      <c r="AU106" s="34"/>
      <c r="AV106" s="34"/>
      <c r="AW106" s="34"/>
      <c r="AX106" s="34"/>
      <c r="AY106" s="34"/>
      <c r="AZ106" s="34"/>
      <c r="BA106" s="34"/>
      <c r="BB106" s="34"/>
      <c r="BC106" s="34"/>
      <c r="BD106" s="34"/>
      <c r="BE106" s="34"/>
    </row>
  </sheetData>
  <sheetProtection algorithmName="SHA-512" hashValue="Hz8NMBj7ncpDGW9GJ6zUmeFAk3+W9xEomq3lt6hWe17HdPttcIb5muwcfnY5RW5EClyo4HdzvB0tepftdJbIZg==" saltValue="L/Y5t+5/KHLfm8MoLLE/xFCIr951dAxb20NfZnGWP8a58B0h0TbR0ufMcDzAYHAd/vncGx/JKf3NzM7XwmSbig==" spinCount="100000" sheet="1" objects="1" scenarios="1" formatColumns="0" formatRows="0"/>
  <mergeCells count="78">
    <mergeCell ref="AN100:AP100"/>
    <mergeCell ref="AN98:AP98"/>
    <mergeCell ref="AN99:AP99"/>
    <mergeCell ref="AK33:AO33"/>
    <mergeCell ref="L85:AJ85"/>
    <mergeCell ref="BE5:BE34"/>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K32:AO32"/>
    <mergeCell ref="L32:P32"/>
    <mergeCell ref="W32:AE32"/>
    <mergeCell ref="AR2:BE2"/>
    <mergeCell ref="AG103:AM103"/>
    <mergeCell ref="AG102:AM102"/>
    <mergeCell ref="AG92:AM92"/>
    <mergeCell ref="AG100:AM100"/>
    <mergeCell ref="AG95:AM95"/>
    <mergeCell ref="AG99:AM99"/>
    <mergeCell ref="AG101:AM101"/>
    <mergeCell ref="AG97:AM97"/>
    <mergeCell ref="AN95:AP95"/>
    <mergeCell ref="AS89:AT91"/>
    <mergeCell ref="AG94:AM94"/>
    <mergeCell ref="AN94:AP9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D102:H102"/>
    <mergeCell ref="D103:H103"/>
    <mergeCell ref="D99:H99"/>
    <mergeCell ref="D100:H100"/>
    <mergeCell ref="D96:H96"/>
    <mergeCell ref="D97:H97"/>
    <mergeCell ref="L33:P33"/>
    <mergeCell ref="W33:AE33"/>
    <mergeCell ref="AK35:AO35"/>
    <mergeCell ref="X35:AB35"/>
    <mergeCell ref="L31:P31"/>
    <mergeCell ref="W31:AE31"/>
    <mergeCell ref="AK31:AO31"/>
    <mergeCell ref="D104:H104"/>
    <mergeCell ref="I92:AF92"/>
    <mergeCell ref="J101:AF101"/>
    <mergeCell ref="J100:AF100"/>
    <mergeCell ref="J102:AF102"/>
    <mergeCell ref="J103:AF103"/>
    <mergeCell ref="J99:AF99"/>
    <mergeCell ref="J97:AF97"/>
    <mergeCell ref="J98:AF98"/>
    <mergeCell ref="J104:AF104"/>
    <mergeCell ref="J96:AF96"/>
    <mergeCell ref="J95:AF95"/>
    <mergeCell ref="C92:G92"/>
    <mergeCell ref="D101:H101"/>
    <mergeCell ref="D98:H98"/>
    <mergeCell ref="D95:H95"/>
  </mergeCells>
  <hyperlinks>
    <hyperlink ref="A95" location="'SO 01 - Lašovice - Rakovník'!C2" display="/" xr:uid="{00000000-0004-0000-0000-000000000000}"/>
    <hyperlink ref="A96" location="'SO 02 - Lašovice'!C2" display="/" xr:uid="{00000000-0004-0000-0000-000001000000}"/>
    <hyperlink ref="A97" location="'SO 03 - Roztoky u Křivokl...'!C2" display="/" xr:uid="{00000000-0004-0000-0000-000002000000}"/>
    <hyperlink ref="A98" location="'SO 04 - Přejezd P2328'!C2" display="/" xr:uid="{00000000-0004-0000-0000-000003000000}"/>
    <hyperlink ref="A99" location="'SO 05 - Oprava nástupiště...'!C2" display="/" xr:uid="{00000000-0004-0000-0000-000004000000}"/>
    <hyperlink ref="A100" location="'SO 06 - Oprava nástupiště...'!C2" display="/" xr:uid="{00000000-0004-0000-0000-000005000000}"/>
    <hyperlink ref="A101" location="'SO 07 - Výřez vegetace'!C2" display="/" xr:uid="{00000000-0004-0000-0000-000006000000}"/>
    <hyperlink ref="A102" location="'SO 08 - Zabezpečovací zař...'!C2" display="/" xr:uid="{00000000-0004-0000-0000-000007000000}"/>
    <hyperlink ref="A103" location="'SO 09 - Oprava mostu v km...'!C2" display="/" xr:uid="{00000000-0004-0000-0000-000008000000}"/>
    <hyperlink ref="A104" location="'SO 10 - VRN'!C2" display="/" xr:uid="{00000000-0004-0000-0000-00000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323"/>
  <sheetViews>
    <sheetView showGridLines="0" topLeftCell="A145" workbookViewId="0"/>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109</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1260</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ROUND(J126,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ROUND((SUM(BE126:BE322)),  2)</f>
        <v>0</v>
      </c>
      <c r="G33" s="34"/>
      <c r="H33" s="34"/>
      <c r="I33" s="124">
        <v>0.21</v>
      </c>
      <c r="J33" s="123">
        <f>ROUND(((SUM(BE126:BE322))*I33),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ROUND((SUM(BF126:BF322)),  2)</f>
        <v>0</v>
      </c>
      <c r="G34" s="34"/>
      <c r="H34" s="34"/>
      <c r="I34" s="124">
        <v>0.15</v>
      </c>
      <c r="J34" s="123">
        <f>ROUND(((SUM(BF126:BF322))*I34),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ROUND((SUM(BG126:BG322)),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ROUND((SUM(BH126:BH322)),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ROUND((SUM(BI126:BI322)),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09 - Oprava mostu v km 39,481</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J126</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J127</f>
        <v>0</v>
      </c>
      <c r="K97" s="148"/>
      <c r="L97" s="152"/>
    </row>
    <row r="98" spans="1:31" s="10" customFormat="1" ht="19.899999999999999" hidden="1" customHeight="1" x14ac:dyDescent="0.2">
      <c r="B98" s="153"/>
      <c r="C98" s="154"/>
      <c r="D98" s="155" t="s">
        <v>1048</v>
      </c>
      <c r="E98" s="156"/>
      <c r="F98" s="156"/>
      <c r="G98" s="156"/>
      <c r="H98" s="156"/>
      <c r="I98" s="156"/>
      <c r="J98" s="157">
        <f>J128</f>
        <v>0</v>
      </c>
      <c r="K98" s="154"/>
      <c r="L98" s="158"/>
    </row>
    <row r="99" spans="1:31" s="10" customFormat="1" ht="19.899999999999999" hidden="1" customHeight="1" x14ac:dyDescent="0.2">
      <c r="B99" s="153"/>
      <c r="C99" s="154"/>
      <c r="D99" s="155" t="s">
        <v>1261</v>
      </c>
      <c r="E99" s="156"/>
      <c r="F99" s="156"/>
      <c r="G99" s="156"/>
      <c r="H99" s="156"/>
      <c r="I99" s="156"/>
      <c r="J99" s="157">
        <f>J159</f>
        <v>0</v>
      </c>
      <c r="K99" s="154"/>
      <c r="L99" s="158"/>
    </row>
    <row r="100" spans="1:31" s="10" customFormat="1" ht="19.899999999999999" hidden="1" customHeight="1" x14ac:dyDescent="0.2">
      <c r="B100" s="153"/>
      <c r="C100" s="154"/>
      <c r="D100" s="155" t="s">
        <v>1049</v>
      </c>
      <c r="E100" s="156"/>
      <c r="F100" s="156"/>
      <c r="G100" s="156"/>
      <c r="H100" s="156"/>
      <c r="I100" s="156"/>
      <c r="J100" s="157">
        <f>J171</f>
        <v>0</v>
      </c>
      <c r="K100" s="154"/>
      <c r="L100" s="158"/>
    </row>
    <row r="101" spans="1:31" s="10" customFormat="1" ht="19.899999999999999" hidden="1" customHeight="1" x14ac:dyDescent="0.2">
      <c r="B101" s="153"/>
      <c r="C101" s="154"/>
      <c r="D101" s="155" t="s">
        <v>1262</v>
      </c>
      <c r="E101" s="156"/>
      <c r="F101" s="156"/>
      <c r="G101" s="156"/>
      <c r="H101" s="156"/>
      <c r="I101" s="156"/>
      <c r="J101" s="157">
        <f>J198</f>
        <v>0</v>
      </c>
      <c r="K101" s="154"/>
      <c r="L101" s="158"/>
    </row>
    <row r="102" spans="1:31" s="10" customFormat="1" ht="19.899999999999999" hidden="1" customHeight="1" x14ac:dyDescent="0.2">
      <c r="B102" s="153"/>
      <c r="C102" s="154"/>
      <c r="D102" s="155" t="s">
        <v>1263</v>
      </c>
      <c r="E102" s="156"/>
      <c r="F102" s="156"/>
      <c r="G102" s="156"/>
      <c r="H102" s="156"/>
      <c r="I102" s="156"/>
      <c r="J102" s="157">
        <f>J204</f>
        <v>0</v>
      </c>
      <c r="K102" s="154"/>
      <c r="L102" s="158"/>
    </row>
    <row r="103" spans="1:31" s="10" customFormat="1" ht="19.899999999999999" hidden="1" customHeight="1" x14ac:dyDescent="0.2">
      <c r="B103" s="153"/>
      <c r="C103" s="154"/>
      <c r="D103" s="155" t="s">
        <v>1050</v>
      </c>
      <c r="E103" s="156"/>
      <c r="F103" s="156"/>
      <c r="G103" s="156"/>
      <c r="H103" s="156"/>
      <c r="I103" s="156"/>
      <c r="J103" s="157">
        <f>J214</f>
        <v>0</v>
      </c>
      <c r="K103" s="154"/>
      <c r="L103" s="158"/>
    </row>
    <row r="104" spans="1:31" s="10" customFormat="1" ht="19.899999999999999" hidden="1" customHeight="1" x14ac:dyDescent="0.2">
      <c r="B104" s="153"/>
      <c r="C104" s="154"/>
      <c r="D104" s="155" t="s">
        <v>1264</v>
      </c>
      <c r="E104" s="156"/>
      <c r="F104" s="156"/>
      <c r="G104" s="156"/>
      <c r="H104" s="156"/>
      <c r="I104" s="156"/>
      <c r="J104" s="157">
        <f>J260</f>
        <v>0</v>
      </c>
      <c r="K104" s="154"/>
      <c r="L104" s="158"/>
    </row>
    <row r="105" spans="1:31" s="9" customFormat="1" ht="25" hidden="1" customHeight="1" x14ac:dyDescent="0.2">
      <c r="B105" s="147"/>
      <c r="C105" s="148"/>
      <c r="D105" s="149" t="s">
        <v>1051</v>
      </c>
      <c r="E105" s="150"/>
      <c r="F105" s="150"/>
      <c r="G105" s="150"/>
      <c r="H105" s="150"/>
      <c r="I105" s="150"/>
      <c r="J105" s="151">
        <f>J268</f>
        <v>0</v>
      </c>
      <c r="K105" s="148"/>
      <c r="L105" s="152"/>
    </row>
    <row r="106" spans="1:31" s="10" customFormat="1" ht="19.899999999999999" hidden="1" customHeight="1" x14ac:dyDescent="0.2">
      <c r="B106" s="153"/>
      <c r="C106" s="154"/>
      <c r="D106" s="155" t="s">
        <v>1265</v>
      </c>
      <c r="E106" s="156"/>
      <c r="F106" s="156"/>
      <c r="G106" s="156"/>
      <c r="H106" s="156"/>
      <c r="I106" s="156"/>
      <c r="J106" s="157">
        <f>J269</f>
        <v>0</v>
      </c>
      <c r="K106" s="154"/>
      <c r="L106" s="158"/>
    </row>
    <row r="107" spans="1:31" s="2" customFormat="1" ht="21.75" hidden="1"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7" hidden="1" customHeight="1" x14ac:dyDescent="0.2">
      <c r="A108" s="34"/>
      <c r="B108" s="54"/>
      <c r="C108" s="55"/>
      <c r="D108" s="55"/>
      <c r="E108" s="55"/>
      <c r="F108" s="55"/>
      <c r="G108" s="55"/>
      <c r="H108" s="55"/>
      <c r="I108" s="55"/>
      <c r="J108" s="55"/>
      <c r="K108" s="55"/>
      <c r="L108" s="51"/>
      <c r="S108" s="34"/>
      <c r="T108" s="34"/>
      <c r="U108" s="34"/>
      <c r="V108" s="34"/>
      <c r="W108" s="34"/>
      <c r="X108" s="34"/>
      <c r="Y108" s="34"/>
      <c r="Z108" s="34"/>
      <c r="AA108" s="34"/>
      <c r="AB108" s="34"/>
      <c r="AC108" s="34"/>
      <c r="AD108" s="34"/>
      <c r="AE108" s="34"/>
    </row>
    <row r="109" spans="1:31" hidden="1" x14ac:dyDescent="0.2"/>
    <row r="110" spans="1:31" hidden="1" x14ac:dyDescent="0.2"/>
    <row r="111" spans="1:31" hidden="1" x14ac:dyDescent="0.2"/>
    <row r="112" spans="1:31" s="2" customFormat="1" ht="7" customHeight="1" x14ac:dyDescent="0.2">
      <c r="A112" s="34"/>
      <c r="B112" s="56"/>
      <c r="C112" s="57"/>
      <c r="D112" s="57"/>
      <c r="E112" s="57"/>
      <c r="F112" s="57"/>
      <c r="G112" s="57"/>
      <c r="H112" s="57"/>
      <c r="I112" s="57"/>
      <c r="J112" s="57"/>
      <c r="K112" s="57"/>
      <c r="L112" s="51"/>
      <c r="S112" s="34"/>
      <c r="T112" s="34"/>
      <c r="U112" s="34"/>
      <c r="V112" s="34"/>
      <c r="W112" s="34"/>
      <c r="X112" s="34"/>
      <c r="Y112" s="34"/>
      <c r="Z112" s="34"/>
      <c r="AA112" s="34"/>
      <c r="AB112" s="34"/>
      <c r="AC112" s="34"/>
      <c r="AD112" s="34"/>
      <c r="AE112" s="34"/>
    </row>
    <row r="113" spans="1:63" s="2" customFormat="1" ht="25" customHeight="1" x14ac:dyDescent="0.2">
      <c r="A113" s="34"/>
      <c r="B113" s="35"/>
      <c r="C113" s="23" t="s">
        <v>126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3" s="2" customFormat="1" ht="7"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3" s="2" customFormat="1" ht="12" customHeight="1" x14ac:dyDescent="0.2">
      <c r="A115" s="34"/>
      <c r="B115" s="35"/>
      <c r="C115" s="29" t="s">
        <v>16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3" s="2" customFormat="1" ht="16.5" customHeight="1" x14ac:dyDescent="0.2">
      <c r="A116" s="34"/>
      <c r="B116" s="35"/>
      <c r="C116" s="36"/>
      <c r="D116" s="36"/>
      <c r="E116" s="300" t="str">
        <f>E7</f>
        <v>Oprava trati v úseku Roztoky u Křivoklátu - Rakovník</v>
      </c>
      <c r="F116" s="301"/>
      <c r="G116" s="301"/>
      <c r="H116" s="301"/>
      <c r="I116" s="36"/>
      <c r="J116" s="36"/>
      <c r="K116" s="36"/>
      <c r="L116" s="51"/>
      <c r="S116" s="34"/>
      <c r="T116" s="34"/>
      <c r="U116" s="34"/>
      <c r="V116" s="34"/>
      <c r="W116" s="34"/>
      <c r="X116" s="34"/>
      <c r="Y116" s="34"/>
      <c r="Z116" s="34"/>
      <c r="AA116" s="34"/>
      <c r="AB116" s="34"/>
      <c r="AC116" s="34"/>
      <c r="AD116" s="34"/>
      <c r="AE116" s="34"/>
    </row>
    <row r="117" spans="1:63" s="2" customFormat="1" ht="12" customHeight="1" x14ac:dyDescent="0.2">
      <c r="A117" s="34"/>
      <c r="B117" s="35"/>
      <c r="C117" s="29" t="s">
        <v>114</v>
      </c>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3" s="2" customFormat="1" ht="16.5" customHeight="1" x14ac:dyDescent="0.2">
      <c r="A118" s="34"/>
      <c r="B118" s="35"/>
      <c r="C118" s="36"/>
      <c r="D118" s="36"/>
      <c r="E118" s="290" t="str">
        <f>E9</f>
        <v>SO 09 - Oprava mostu v km 39,481</v>
      </c>
      <c r="F118" s="299"/>
      <c r="G118" s="299"/>
      <c r="H118" s="299"/>
      <c r="I118" s="36"/>
      <c r="J118" s="36"/>
      <c r="K118" s="36"/>
      <c r="L118" s="51"/>
      <c r="S118" s="34"/>
      <c r="T118" s="34"/>
      <c r="U118" s="34"/>
      <c r="V118" s="34"/>
      <c r="W118" s="34"/>
      <c r="X118" s="34"/>
      <c r="Y118" s="34"/>
      <c r="Z118" s="34"/>
      <c r="AA118" s="34"/>
      <c r="AB118" s="34"/>
      <c r="AC118" s="34"/>
      <c r="AD118" s="34"/>
      <c r="AE118" s="34"/>
    </row>
    <row r="119" spans="1:63" s="2" customFormat="1" ht="7"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3" s="2" customFormat="1" ht="12" customHeight="1" x14ac:dyDescent="0.2">
      <c r="A120" s="34"/>
      <c r="B120" s="35"/>
      <c r="C120" s="29" t="s">
        <v>20</v>
      </c>
      <c r="D120" s="36"/>
      <c r="E120" s="36"/>
      <c r="F120" s="27" t="str">
        <f>F12</f>
        <v xml:space="preserve"> </v>
      </c>
      <c r="G120" s="36"/>
      <c r="H120" s="36"/>
      <c r="I120" s="29" t="s">
        <v>22</v>
      </c>
      <c r="J120" s="66" t="str">
        <f>IF(J12="","",J12)</f>
        <v>10. 6. 2022</v>
      </c>
      <c r="K120" s="36"/>
      <c r="L120" s="51"/>
      <c r="S120" s="34"/>
      <c r="T120" s="34"/>
      <c r="U120" s="34"/>
      <c r="V120" s="34"/>
      <c r="W120" s="34"/>
      <c r="X120" s="34"/>
      <c r="Y120" s="34"/>
      <c r="Z120" s="34"/>
      <c r="AA120" s="34"/>
      <c r="AB120" s="34"/>
      <c r="AC120" s="34"/>
      <c r="AD120" s="34"/>
      <c r="AE120" s="34"/>
    </row>
    <row r="121" spans="1:63" s="2" customFormat="1" ht="7"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3" s="2" customFormat="1" ht="15.15" customHeight="1" x14ac:dyDescent="0.2">
      <c r="A122" s="34"/>
      <c r="B122" s="35"/>
      <c r="C122" s="29" t="s">
        <v>24</v>
      </c>
      <c r="D122" s="36"/>
      <c r="E122" s="36"/>
      <c r="F122" s="27" t="str">
        <f>E15</f>
        <v>Ing. Aleš Bednář</v>
      </c>
      <c r="G122" s="36"/>
      <c r="H122" s="36"/>
      <c r="I122" s="29" t="s">
        <v>30</v>
      </c>
      <c r="J122" s="32" t="str">
        <f>E21</f>
        <v xml:space="preserve"> </v>
      </c>
      <c r="K122" s="36"/>
      <c r="L122" s="51"/>
      <c r="S122" s="34"/>
      <c r="T122" s="34"/>
      <c r="U122" s="34"/>
      <c r="V122" s="34"/>
      <c r="W122" s="34"/>
      <c r="X122" s="34"/>
      <c r="Y122" s="34"/>
      <c r="Z122" s="34"/>
      <c r="AA122" s="34"/>
      <c r="AB122" s="34"/>
      <c r="AC122" s="34"/>
      <c r="AD122" s="34"/>
      <c r="AE122" s="34"/>
    </row>
    <row r="123" spans="1:63" s="2" customFormat="1" ht="15.15" customHeight="1" x14ac:dyDescent="0.2">
      <c r="A123" s="34"/>
      <c r="B123" s="35"/>
      <c r="C123" s="29" t="s">
        <v>28</v>
      </c>
      <c r="D123" s="36"/>
      <c r="E123" s="36"/>
      <c r="F123" s="27" t="str">
        <f>IF(E18="","",E18)</f>
        <v>Vyplň údaj</v>
      </c>
      <c r="G123" s="36"/>
      <c r="H123" s="36"/>
      <c r="I123" s="29" t="s">
        <v>32</v>
      </c>
      <c r="J123" s="32" t="str">
        <f>E24</f>
        <v>Lukáš Kot</v>
      </c>
      <c r="K123" s="36"/>
      <c r="L123" s="51"/>
      <c r="S123" s="34"/>
      <c r="T123" s="34"/>
      <c r="U123" s="34"/>
      <c r="V123" s="34"/>
      <c r="W123" s="34"/>
      <c r="X123" s="34"/>
      <c r="Y123" s="34"/>
      <c r="Z123" s="34"/>
      <c r="AA123" s="34"/>
      <c r="AB123" s="34"/>
      <c r="AC123" s="34"/>
      <c r="AD123" s="34"/>
      <c r="AE123" s="34"/>
    </row>
    <row r="124" spans="1:63" s="2" customFormat="1" ht="10.25" customHeight="1" x14ac:dyDescent="0.2">
      <c r="A124" s="34"/>
      <c r="B124" s="35"/>
      <c r="C124" s="36"/>
      <c r="D124" s="36"/>
      <c r="E124" s="36"/>
      <c r="F124" s="36"/>
      <c r="G124" s="36"/>
      <c r="H124" s="36"/>
      <c r="I124" s="36"/>
      <c r="J124" s="36"/>
      <c r="K124" s="36"/>
      <c r="L124" s="51"/>
      <c r="S124" s="34"/>
      <c r="T124" s="34"/>
      <c r="U124" s="34"/>
      <c r="V124" s="34"/>
      <c r="W124" s="34"/>
      <c r="X124" s="34"/>
      <c r="Y124" s="34"/>
      <c r="Z124" s="34"/>
      <c r="AA124" s="34"/>
      <c r="AB124" s="34"/>
      <c r="AC124" s="34"/>
      <c r="AD124" s="34"/>
      <c r="AE124" s="34"/>
    </row>
    <row r="125" spans="1:63" s="11" customFormat="1" ht="29.25" customHeight="1" x14ac:dyDescent="0.2">
      <c r="A125" s="159"/>
      <c r="B125" s="160"/>
      <c r="C125" s="161" t="s">
        <v>127</v>
      </c>
      <c r="D125" s="162" t="s">
        <v>60</v>
      </c>
      <c r="E125" s="162" t="s">
        <v>56</v>
      </c>
      <c r="F125" s="162" t="s">
        <v>57</v>
      </c>
      <c r="G125" s="162" t="s">
        <v>128</v>
      </c>
      <c r="H125" s="162" t="s">
        <v>129</v>
      </c>
      <c r="I125" s="162" t="s">
        <v>130</v>
      </c>
      <c r="J125" s="162" t="s">
        <v>118</v>
      </c>
      <c r="K125" s="163" t="s">
        <v>131</v>
      </c>
      <c r="L125" s="164"/>
      <c r="M125" s="75" t="s">
        <v>1</v>
      </c>
      <c r="N125" s="76" t="s">
        <v>39</v>
      </c>
      <c r="O125" s="76" t="s">
        <v>132</v>
      </c>
      <c r="P125" s="76" t="s">
        <v>133</v>
      </c>
      <c r="Q125" s="76" t="s">
        <v>134</v>
      </c>
      <c r="R125" s="76" t="s">
        <v>135</v>
      </c>
      <c r="S125" s="76" t="s">
        <v>136</v>
      </c>
      <c r="T125" s="77" t="s">
        <v>137</v>
      </c>
      <c r="U125" s="159"/>
      <c r="V125" s="159"/>
      <c r="W125" s="159"/>
      <c r="X125" s="159"/>
      <c r="Y125" s="159"/>
      <c r="Z125" s="159"/>
      <c r="AA125" s="159"/>
      <c r="AB125" s="159"/>
      <c r="AC125" s="159"/>
      <c r="AD125" s="159"/>
      <c r="AE125" s="159"/>
    </row>
    <row r="126" spans="1:63" s="2" customFormat="1" ht="22.75" customHeight="1" x14ac:dyDescent="0.35">
      <c r="A126" s="34"/>
      <c r="B126" s="35"/>
      <c r="C126" s="82" t="s">
        <v>138</v>
      </c>
      <c r="D126" s="36"/>
      <c r="E126" s="36"/>
      <c r="F126" s="36"/>
      <c r="G126" s="36"/>
      <c r="H126" s="36"/>
      <c r="I126" s="36"/>
      <c r="J126" s="165">
        <f>BK126</f>
        <v>0</v>
      </c>
      <c r="K126" s="36"/>
      <c r="L126" s="39"/>
      <c r="M126" s="78"/>
      <c r="N126" s="166"/>
      <c r="O126" s="79"/>
      <c r="P126" s="167">
        <f>P127+P268</f>
        <v>0</v>
      </c>
      <c r="Q126" s="79"/>
      <c r="R126" s="167">
        <f>R127+R268</f>
        <v>0</v>
      </c>
      <c r="S126" s="79"/>
      <c r="T126" s="168">
        <f>T127+T268</f>
        <v>0</v>
      </c>
      <c r="U126" s="34"/>
      <c r="V126" s="34"/>
      <c r="W126" s="34"/>
      <c r="X126" s="34"/>
      <c r="Y126" s="34"/>
      <c r="Z126" s="34"/>
      <c r="AA126" s="34"/>
      <c r="AB126" s="34"/>
      <c r="AC126" s="34"/>
      <c r="AD126" s="34"/>
      <c r="AE126" s="34"/>
      <c r="AT126" s="17" t="s">
        <v>74</v>
      </c>
      <c r="AU126" s="17" t="s">
        <v>120</v>
      </c>
      <c r="BK126" s="169">
        <f>BK127+BK268</f>
        <v>0</v>
      </c>
    </row>
    <row r="127" spans="1:63" s="12" customFormat="1" ht="25.9" customHeight="1" x14ac:dyDescent="0.35">
      <c r="B127" s="170"/>
      <c r="C127" s="171"/>
      <c r="D127" s="172" t="s">
        <v>74</v>
      </c>
      <c r="E127" s="173" t="s">
        <v>139</v>
      </c>
      <c r="F127" s="173" t="s">
        <v>140</v>
      </c>
      <c r="G127" s="171"/>
      <c r="H127" s="171"/>
      <c r="I127" s="174"/>
      <c r="J127" s="175">
        <f>BK127</f>
        <v>0</v>
      </c>
      <c r="K127" s="171"/>
      <c r="L127" s="176"/>
      <c r="M127" s="177"/>
      <c r="N127" s="178"/>
      <c r="O127" s="178"/>
      <c r="P127" s="179">
        <f>P128+P159+P171+P198+P204+P214+P260</f>
        <v>0</v>
      </c>
      <c r="Q127" s="178"/>
      <c r="R127" s="179">
        <f>R128+R159+R171+R198+R204+R214+R260</f>
        <v>0</v>
      </c>
      <c r="S127" s="178"/>
      <c r="T127" s="180">
        <f>T128+T159+T171+T198+T204+T214+T260</f>
        <v>0</v>
      </c>
      <c r="AR127" s="181" t="s">
        <v>83</v>
      </c>
      <c r="AT127" s="182" t="s">
        <v>74</v>
      </c>
      <c r="AU127" s="182" t="s">
        <v>75</v>
      </c>
      <c r="AY127" s="181" t="s">
        <v>141</v>
      </c>
      <c r="BK127" s="183">
        <f>BK128+BK159+BK171+BK198+BK204+BK214+BK260</f>
        <v>0</v>
      </c>
    </row>
    <row r="128" spans="1:63" s="12" customFormat="1" ht="22.75" customHeight="1" x14ac:dyDescent="0.25">
      <c r="B128" s="170"/>
      <c r="C128" s="171"/>
      <c r="D128" s="172" t="s">
        <v>74</v>
      </c>
      <c r="E128" s="184" t="s">
        <v>83</v>
      </c>
      <c r="F128" s="184" t="s">
        <v>1053</v>
      </c>
      <c r="G128" s="171"/>
      <c r="H128" s="171"/>
      <c r="I128" s="174"/>
      <c r="J128" s="185">
        <f>BK128</f>
        <v>0</v>
      </c>
      <c r="K128" s="171"/>
      <c r="L128" s="176"/>
      <c r="M128" s="177"/>
      <c r="N128" s="178"/>
      <c r="O128" s="178"/>
      <c r="P128" s="179">
        <f>SUM(P129:P158)</f>
        <v>0</v>
      </c>
      <c r="Q128" s="178"/>
      <c r="R128" s="179">
        <f>SUM(R129:R158)</f>
        <v>0</v>
      </c>
      <c r="S128" s="178"/>
      <c r="T128" s="180">
        <f>SUM(T129:T158)</f>
        <v>0</v>
      </c>
      <c r="AR128" s="181" t="s">
        <v>83</v>
      </c>
      <c r="AT128" s="182" t="s">
        <v>74</v>
      </c>
      <c r="AU128" s="182" t="s">
        <v>83</v>
      </c>
      <c r="AY128" s="181" t="s">
        <v>141</v>
      </c>
      <c r="BK128" s="183">
        <f>SUM(BK129:BK158)</f>
        <v>0</v>
      </c>
    </row>
    <row r="129" spans="1:65" s="2" customFormat="1" ht="37.75" customHeight="1" x14ac:dyDescent="0.2">
      <c r="A129" s="34"/>
      <c r="B129" s="35"/>
      <c r="C129" s="238" t="s">
        <v>83</v>
      </c>
      <c r="D129" s="238" t="s">
        <v>204</v>
      </c>
      <c r="E129" s="239" t="s">
        <v>1266</v>
      </c>
      <c r="F129" s="240" t="s">
        <v>1267</v>
      </c>
      <c r="G129" s="241" t="s">
        <v>338</v>
      </c>
      <c r="H129" s="242">
        <v>100</v>
      </c>
      <c r="I129" s="243"/>
      <c r="J129" s="244">
        <f>ROUND(I129*H129,2)</f>
        <v>0</v>
      </c>
      <c r="K129" s="240" t="s">
        <v>1268</v>
      </c>
      <c r="L129" s="39"/>
      <c r="M129" s="245" t="s">
        <v>1</v>
      </c>
      <c r="N129" s="246" t="s">
        <v>40</v>
      </c>
      <c r="O129" s="71"/>
      <c r="P129" s="196">
        <f>O129*H129</f>
        <v>0</v>
      </c>
      <c r="Q129" s="196">
        <v>0</v>
      </c>
      <c r="R129" s="196">
        <f>Q129*H129</f>
        <v>0</v>
      </c>
      <c r="S129" s="196">
        <v>0</v>
      </c>
      <c r="T129" s="197">
        <f>S129*H129</f>
        <v>0</v>
      </c>
      <c r="U129" s="34"/>
      <c r="V129" s="34"/>
      <c r="W129" s="34"/>
      <c r="X129" s="34"/>
      <c r="Y129" s="34"/>
      <c r="Z129" s="34"/>
      <c r="AA129" s="34"/>
      <c r="AB129" s="34"/>
      <c r="AC129" s="34"/>
      <c r="AD129" s="34"/>
      <c r="AE129" s="34"/>
      <c r="AR129" s="198" t="s">
        <v>149</v>
      </c>
      <c r="AT129" s="198" t="s">
        <v>204</v>
      </c>
      <c r="AU129" s="198" t="s">
        <v>85</v>
      </c>
      <c r="AY129" s="17" t="s">
        <v>141</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149</v>
      </c>
      <c r="BM129" s="198" t="s">
        <v>1269</v>
      </c>
    </row>
    <row r="130" spans="1:65" s="2" customFormat="1" ht="18" x14ac:dyDescent="0.2">
      <c r="A130" s="34"/>
      <c r="B130" s="35"/>
      <c r="C130" s="36"/>
      <c r="D130" s="200" t="s">
        <v>151</v>
      </c>
      <c r="E130" s="36"/>
      <c r="F130" s="201" t="s">
        <v>1267</v>
      </c>
      <c r="G130" s="36"/>
      <c r="H130" s="36"/>
      <c r="I130" s="202"/>
      <c r="J130" s="36"/>
      <c r="K130" s="36"/>
      <c r="L130" s="39"/>
      <c r="M130" s="203"/>
      <c r="N130" s="204"/>
      <c r="O130" s="71"/>
      <c r="P130" s="71"/>
      <c r="Q130" s="71"/>
      <c r="R130" s="71"/>
      <c r="S130" s="71"/>
      <c r="T130" s="72"/>
      <c r="U130" s="34"/>
      <c r="V130" s="34"/>
      <c r="W130" s="34"/>
      <c r="X130" s="34"/>
      <c r="Y130" s="34"/>
      <c r="Z130" s="34"/>
      <c r="AA130" s="34"/>
      <c r="AB130" s="34"/>
      <c r="AC130" s="34"/>
      <c r="AD130" s="34"/>
      <c r="AE130" s="34"/>
      <c r="AT130" s="17" t="s">
        <v>151</v>
      </c>
      <c r="AU130" s="17" t="s">
        <v>85</v>
      </c>
    </row>
    <row r="131" spans="1:65" s="2" customFormat="1" x14ac:dyDescent="0.2">
      <c r="A131" s="34"/>
      <c r="B131" s="35"/>
      <c r="C131" s="36"/>
      <c r="D131" s="254" t="s">
        <v>1270</v>
      </c>
      <c r="E131" s="36"/>
      <c r="F131" s="255" t="s">
        <v>1271</v>
      </c>
      <c r="G131" s="36"/>
      <c r="H131" s="36"/>
      <c r="I131" s="202"/>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1270</v>
      </c>
      <c r="AU131" s="17" t="s">
        <v>85</v>
      </c>
    </row>
    <row r="132" spans="1:65" s="13" customFormat="1" ht="20" x14ac:dyDescent="0.2">
      <c r="B132" s="205"/>
      <c r="C132" s="206"/>
      <c r="D132" s="200" t="s">
        <v>152</v>
      </c>
      <c r="E132" s="207" t="s">
        <v>1</v>
      </c>
      <c r="F132" s="208" t="s">
        <v>1272</v>
      </c>
      <c r="G132" s="206"/>
      <c r="H132" s="209">
        <v>100</v>
      </c>
      <c r="I132" s="210"/>
      <c r="J132" s="206"/>
      <c r="K132" s="206"/>
      <c r="L132" s="211"/>
      <c r="M132" s="212"/>
      <c r="N132" s="213"/>
      <c r="O132" s="213"/>
      <c r="P132" s="213"/>
      <c r="Q132" s="213"/>
      <c r="R132" s="213"/>
      <c r="S132" s="213"/>
      <c r="T132" s="214"/>
      <c r="AT132" s="215" t="s">
        <v>152</v>
      </c>
      <c r="AU132" s="215" t="s">
        <v>85</v>
      </c>
      <c r="AV132" s="13" t="s">
        <v>85</v>
      </c>
      <c r="AW132" s="13" t="s">
        <v>31</v>
      </c>
      <c r="AX132" s="13" t="s">
        <v>75</v>
      </c>
      <c r="AY132" s="215" t="s">
        <v>141</v>
      </c>
    </row>
    <row r="133" spans="1:65" s="14" customFormat="1" x14ac:dyDescent="0.2">
      <c r="B133" s="216"/>
      <c r="C133" s="217"/>
      <c r="D133" s="200" t="s">
        <v>152</v>
      </c>
      <c r="E133" s="218" t="s">
        <v>1</v>
      </c>
      <c r="F133" s="219" t="s">
        <v>156</v>
      </c>
      <c r="G133" s="217"/>
      <c r="H133" s="220">
        <v>100</v>
      </c>
      <c r="I133" s="221"/>
      <c r="J133" s="217"/>
      <c r="K133" s="217"/>
      <c r="L133" s="222"/>
      <c r="M133" s="223"/>
      <c r="N133" s="224"/>
      <c r="O133" s="224"/>
      <c r="P133" s="224"/>
      <c r="Q133" s="224"/>
      <c r="R133" s="224"/>
      <c r="S133" s="224"/>
      <c r="T133" s="225"/>
      <c r="AT133" s="226" t="s">
        <v>152</v>
      </c>
      <c r="AU133" s="226" t="s">
        <v>85</v>
      </c>
      <c r="AV133" s="14" t="s">
        <v>149</v>
      </c>
      <c r="AW133" s="14" t="s">
        <v>31</v>
      </c>
      <c r="AX133" s="14" t="s">
        <v>83</v>
      </c>
      <c r="AY133" s="226" t="s">
        <v>141</v>
      </c>
    </row>
    <row r="134" spans="1:65" s="2" customFormat="1" ht="37.75" customHeight="1" x14ac:dyDescent="0.2">
      <c r="A134" s="34"/>
      <c r="B134" s="35"/>
      <c r="C134" s="238" t="s">
        <v>85</v>
      </c>
      <c r="D134" s="238" t="s">
        <v>204</v>
      </c>
      <c r="E134" s="239" t="s">
        <v>1273</v>
      </c>
      <c r="F134" s="240" t="s">
        <v>1274</v>
      </c>
      <c r="G134" s="241" t="s">
        <v>338</v>
      </c>
      <c r="H134" s="242">
        <v>65.5</v>
      </c>
      <c r="I134" s="243"/>
      <c r="J134" s="244">
        <f>ROUND(I134*H134,2)</f>
        <v>0</v>
      </c>
      <c r="K134" s="240" t="s">
        <v>1268</v>
      </c>
      <c r="L134" s="39"/>
      <c r="M134" s="245" t="s">
        <v>1</v>
      </c>
      <c r="N134" s="246" t="s">
        <v>40</v>
      </c>
      <c r="O134" s="71"/>
      <c r="P134" s="196">
        <f>O134*H134</f>
        <v>0</v>
      </c>
      <c r="Q134" s="196">
        <v>0</v>
      </c>
      <c r="R134" s="196">
        <f>Q134*H134</f>
        <v>0</v>
      </c>
      <c r="S134" s="196">
        <v>0</v>
      </c>
      <c r="T134" s="197">
        <f>S134*H134</f>
        <v>0</v>
      </c>
      <c r="U134" s="34"/>
      <c r="V134" s="34"/>
      <c r="W134" s="34"/>
      <c r="X134" s="34"/>
      <c r="Y134" s="34"/>
      <c r="Z134" s="34"/>
      <c r="AA134" s="34"/>
      <c r="AB134" s="34"/>
      <c r="AC134" s="34"/>
      <c r="AD134" s="34"/>
      <c r="AE134" s="34"/>
      <c r="AR134" s="198" t="s">
        <v>149</v>
      </c>
      <c r="AT134" s="198" t="s">
        <v>204</v>
      </c>
      <c r="AU134" s="198" t="s">
        <v>85</v>
      </c>
      <c r="AY134" s="17" t="s">
        <v>141</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149</v>
      </c>
      <c r="BM134" s="198" t="s">
        <v>1275</v>
      </c>
    </row>
    <row r="135" spans="1:65" s="2" customFormat="1" ht="18" x14ac:dyDescent="0.2">
      <c r="A135" s="34"/>
      <c r="B135" s="35"/>
      <c r="C135" s="36"/>
      <c r="D135" s="200" t="s">
        <v>151</v>
      </c>
      <c r="E135" s="36"/>
      <c r="F135" s="201" t="s">
        <v>1274</v>
      </c>
      <c r="G135" s="36"/>
      <c r="H135" s="36"/>
      <c r="I135" s="202"/>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151</v>
      </c>
      <c r="AU135" s="17" t="s">
        <v>85</v>
      </c>
    </row>
    <row r="136" spans="1:65" s="2" customFormat="1" x14ac:dyDescent="0.2">
      <c r="A136" s="34"/>
      <c r="B136" s="35"/>
      <c r="C136" s="36"/>
      <c r="D136" s="254" t="s">
        <v>1270</v>
      </c>
      <c r="E136" s="36"/>
      <c r="F136" s="255" t="s">
        <v>1276</v>
      </c>
      <c r="G136" s="36"/>
      <c r="H136" s="36"/>
      <c r="I136" s="202"/>
      <c r="J136" s="36"/>
      <c r="K136" s="36"/>
      <c r="L136" s="39"/>
      <c r="M136" s="203"/>
      <c r="N136" s="204"/>
      <c r="O136" s="71"/>
      <c r="P136" s="71"/>
      <c r="Q136" s="71"/>
      <c r="R136" s="71"/>
      <c r="S136" s="71"/>
      <c r="T136" s="72"/>
      <c r="U136" s="34"/>
      <c r="V136" s="34"/>
      <c r="W136" s="34"/>
      <c r="X136" s="34"/>
      <c r="Y136" s="34"/>
      <c r="Z136" s="34"/>
      <c r="AA136" s="34"/>
      <c r="AB136" s="34"/>
      <c r="AC136" s="34"/>
      <c r="AD136" s="34"/>
      <c r="AE136" s="34"/>
      <c r="AT136" s="17" t="s">
        <v>1270</v>
      </c>
      <c r="AU136" s="17" t="s">
        <v>85</v>
      </c>
    </row>
    <row r="137" spans="1:65" s="13" customFormat="1" x14ac:dyDescent="0.2">
      <c r="B137" s="205"/>
      <c r="C137" s="206"/>
      <c r="D137" s="200" t="s">
        <v>152</v>
      </c>
      <c r="E137" s="207" t="s">
        <v>1</v>
      </c>
      <c r="F137" s="208" t="s">
        <v>1277</v>
      </c>
      <c r="G137" s="206"/>
      <c r="H137" s="209">
        <v>65.5</v>
      </c>
      <c r="I137" s="210"/>
      <c r="J137" s="206"/>
      <c r="K137" s="206"/>
      <c r="L137" s="211"/>
      <c r="M137" s="212"/>
      <c r="N137" s="213"/>
      <c r="O137" s="213"/>
      <c r="P137" s="213"/>
      <c r="Q137" s="213"/>
      <c r="R137" s="213"/>
      <c r="S137" s="213"/>
      <c r="T137" s="214"/>
      <c r="AT137" s="215" t="s">
        <v>152</v>
      </c>
      <c r="AU137" s="215" t="s">
        <v>85</v>
      </c>
      <c r="AV137" s="13" t="s">
        <v>85</v>
      </c>
      <c r="AW137" s="13" t="s">
        <v>31</v>
      </c>
      <c r="AX137" s="13" t="s">
        <v>75</v>
      </c>
      <c r="AY137" s="215" t="s">
        <v>141</v>
      </c>
    </row>
    <row r="138" spans="1:65" s="14" customFormat="1" x14ac:dyDescent="0.2">
      <c r="B138" s="216"/>
      <c r="C138" s="217"/>
      <c r="D138" s="200" t="s">
        <v>152</v>
      </c>
      <c r="E138" s="218" t="s">
        <v>1</v>
      </c>
      <c r="F138" s="219" t="s">
        <v>156</v>
      </c>
      <c r="G138" s="217"/>
      <c r="H138" s="220">
        <v>65.5</v>
      </c>
      <c r="I138" s="221"/>
      <c r="J138" s="217"/>
      <c r="K138" s="217"/>
      <c r="L138" s="222"/>
      <c r="M138" s="223"/>
      <c r="N138" s="224"/>
      <c r="O138" s="224"/>
      <c r="P138" s="224"/>
      <c r="Q138" s="224"/>
      <c r="R138" s="224"/>
      <c r="S138" s="224"/>
      <c r="T138" s="225"/>
      <c r="AT138" s="226" t="s">
        <v>152</v>
      </c>
      <c r="AU138" s="226" t="s">
        <v>85</v>
      </c>
      <c r="AV138" s="14" t="s">
        <v>149</v>
      </c>
      <c r="AW138" s="14" t="s">
        <v>31</v>
      </c>
      <c r="AX138" s="14" t="s">
        <v>83</v>
      </c>
      <c r="AY138" s="226" t="s">
        <v>141</v>
      </c>
    </row>
    <row r="139" spans="1:65" s="2" customFormat="1" ht="24.15" customHeight="1" x14ac:dyDescent="0.2">
      <c r="A139" s="34"/>
      <c r="B139" s="35"/>
      <c r="C139" s="238" t="s">
        <v>164</v>
      </c>
      <c r="D139" s="238" t="s">
        <v>204</v>
      </c>
      <c r="E139" s="239" t="s">
        <v>1278</v>
      </c>
      <c r="F139" s="240" t="s">
        <v>1279</v>
      </c>
      <c r="G139" s="241" t="s">
        <v>338</v>
      </c>
      <c r="H139" s="242">
        <v>65.5</v>
      </c>
      <c r="I139" s="243"/>
      <c r="J139" s="244">
        <f>ROUND(I139*H139,2)</f>
        <v>0</v>
      </c>
      <c r="K139" s="240" t="s">
        <v>1268</v>
      </c>
      <c r="L139" s="39"/>
      <c r="M139" s="245" t="s">
        <v>1</v>
      </c>
      <c r="N139" s="246"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149</v>
      </c>
      <c r="AT139" s="198" t="s">
        <v>204</v>
      </c>
      <c r="AU139" s="198" t="s">
        <v>85</v>
      </c>
      <c r="AY139" s="17" t="s">
        <v>141</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149</v>
      </c>
      <c r="BM139" s="198" t="s">
        <v>1280</v>
      </c>
    </row>
    <row r="140" spans="1:65" s="2" customFormat="1" ht="18" x14ac:dyDescent="0.2">
      <c r="A140" s="34"/>
      <c r="B140" s="35"/>
      <c r="C140" s="36"/>
      <c r="D140" s="200" t="s">
        <v>151</v>
      </c>
      <c r="E140" s="36"/>
      <c r="F140" s="201" t="s">
        <v>1279</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151</v>
      </c>
      <c r="AU140" s="17" t="s">
        <v>85</v>
      </c>
    </row>
    <row r="141" spans="1:65" s="2" customFormat="1" x14ac:dyDescent="0.2">
      <c r="A141" s="34"/>
      <c r="B141" s="35"/>
      <c r="C141" s="36"/>
      <c r="D141" s="254" t="s">
        <v>1270</v>
      </c>
      <c r="E141" s="36"/>
      <c r="F141" s="255" t="s">
        <v>1281</v>
      </c>
      <c r="G141" s="36"/>
      <c r="H141" s="36"/>
      <c r="I141" s="202"/>
      <c r="J141" s="36"/>
      <c r="K141" s="36"/>
      <c r="L141" s="39"/>
      <c r="M141" s="203"/>
      <c r="N141" s="204"/>
      <c r="O141" s="71"/>
      <c r="P141" s="71"/>
      <c r="Q141" s="71"/>
      <c r="R141" s="71"/>
      <c r="S141" s="71"/>
      <c r="T141" s="72"/>
      <c r="U141" s="34"/>
      <c r="V141" s="34"/>
      <c r="W141" s="34"/>
      <c r="X141" s="34"/>
      <c r="Y141" s="34"/>
      <c r="Z141" s="34"/>
      <c r="AA141" s="34"/>
      <c r="AB141" s="34"/>
      <c r="AC141" s="34"/>
      <c r="AD141" s="34"/>
      <c r="AE141" s="34"/>
      <c r="AT141" s="17" t="s">
        <v>1270</v>
      </c>
      <c r="AU141" s="17" t="s">
        <v>85</v>
      </c>
    </row>
    <row r="142" spans="1:65" s="13" customFormat="1" x14ac:dyDescent="0.2">
      <c r="B142" s="205"/>
      <c r="C142" s="206"/>
      <c r="D142" s="200" t="s">
        <v>152</v>
      </c>
      <c r="E142" s="207" t="s">
        <v>1</v>
      </c>
      <c r="F142" s="208" t="s">
        <v>1277</v>
      </c>
      <c r="G142" s="206"/>
      <c r="H142" s="209">
        <v>65.5</v>
      </c>
      <c r="I142" s="210"/>
      <c r="J142" s="206"/>
      <c r="K142" s="206"/>
      <c r="L142" s="211"/>
      <c r="M142" s="212"/>
      <c r="N142" s="213"/>
      <c r="O142" s="213"/>
      <c r="P142" s="213"/>
      <c r="Q142" s="213"/>
      <c r="R142" s="213"/>
      <c r="S142" s="213"/>
      <c r="T142" s="214"/>
      <c r="AT142" s="215" t="s">
        <v>152</v>
      </c>
      <c r="AU142" s="215" t="s">
        <v>85</v>
      </c>
      <c r="AV142" s="13" t="s">
        <v>85</v>
      </c>
      <c r="AW142" s="13" t="s">
        <v>31</v>
      </c>
      <c r="AX142" s="13" t="s">
        <v>75</v>
      </c>
      <c r="AY142" s="215" t="s">
        <v>141</v>
      </c>
    </row>
    <row r="143" spans="1:65" s="14" customFormat="1" x14ac:dyDescent="0.2">
      <c r="B143" s="216"/>
      <c r="C143" s="217"/>
      <c r="D143" s="200" t="s">
        <v>152</v>
      </c>
      <c r="E143" s="218" t="s">
        <v>1</v>
      </c>
      <c r="F143" s="219" t="s">
        <v>156</v>
      </c>
      <c r="G143" s="217"/>
      <c r="H143" s="220">
        <v>65.5</v>
      </c>
      <c r="I143" s="221"/>
      <c r="J143" s="217"/>
      <c r="K143" s="217"/>
      <c r="L143" s="222"/>
      <c r="M143" s="223"/>
      <c r="N143" s="224"/>
      <c r="O143" s="224"/>
      <c r="P143" s="224"/>
      <c r="Q143" s="224"/>
      <c r="R143" s="224"/>
      <c r="S143" s="224"/>
      <c r="T143" s="225"/>
      <c r="AT143" s="226" t="s">
        <v>152</v>
      </c>
      <c r="AU143" s="226" t="s">
        <v>85</v>
      </c>
      <c r="AV143" s="14" t="s">
        <v>149</v>
      </c>
      <c r="AW143" s="14" t="s">
        <v>31</v>
      </c>
      <c r="AX143" s="14" t="s">
        <v>83</v>
      </c>
      <c r="AY143" s="226" t="s">
        <v>141</v>
      </c>
    </row>
    <row r="144" spans="1:65" s="2" customFormat="1" ht="21.75" customHeight="1" x14ac:dyDescent="0.2">
      <c r="A144" s="34"/>
      <c r="B144" s="35"/>
      <c r="C144" s="238" t="s">
        <v>149</v>
      </c>
      <c r="D144" s="238" t="s">
        <v>204</v>
      </c>
      <c r="E144" s="239" t="s">
        <v>1282</v>
      </c>
      <c r="F144" s="240" t="s">
        <v>1283</v>
      </c>
      <c r="G144" s="241" t="s">
        <v>331</v>
      </c>
      <c r="H144" s="242">
        <v>5</v>
      </c>
      <c r="I144" s="243"/>
      <c r="J144" s="244">
        <f>ROUND(I144*H144,2)</f>
        <v>0</v>
      </c>
      <c r="K144" s="240" t="s">
        <v>1268</v>
      </c>
      <c r="L144" s="39"/>
      <c r="M144" s="245" t="s">
        <v>1</v>
      </c>
      <c r="N144" s="246" t="s">
        <v>40</v>
      </c>
      <c r="O144" s="71"/>
      <c r="P144" s="196">
        <f>O144*H144</f>
        <v>0</v>
      </c>
      <c r="Q144" s="196">
        <v>0</v>
      </c>
      <c r="R144" s="196">
        <f>Q144*H144</f>
        <v>0</v>
      </c>
      <c r="S144" s="196">
        <v>0</v>
      </c>
      <c r="T144" s="197">
        <f>S144*H144</f>
        <v>0</v>
      </c>
      <c r="U144" s="34"/>
      <c r="V144" s="34"/>
      <c r="W144" s="34"/>
      <c r="X144" s="34"/>
      <c r="Y144" s="34"/>
      <c r="Z144" s="34"/>
      <c r="AA144" s="34"/>
      <c r="AB144" s="34"/>
      <c r="AC144" s="34"/>
      <c r="AD144" s="34"/>
      <c r="AE144" s="34"/>
      <c r="AR144" s="198" t="s">
        <v>149</v>
      </c>
      <c r="AT144" s="198" t="s">
        <v>204</v>
      </c>
      <c r="AU144" s="198" t="s">
        <v>85</v>
      </c>
      <c r="AY144" s="17" t="s">
        <v>141</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149</v>
      </c>
      <c r="BM144" s="198" t="s">
        <v>1284</v>
      </c>
    </row>
    <row r="145" spans="1:65" s="2" customFormat="1" x14ac:dyDescent="0.2">
      <c r="A145" s="34"/>
      <c r="B145" s="35"/>
      <c r="C145" s="36"/>
      <c r="D145" s="200" t="s">
        <v>151</v>
      </c>
      <c r="E145" s="36"/>
      <c r="F145" s="201" t="s">
        <v>1283</v>
      </c>
      <c r="G145" s="36"/>
      <c r="H145" s="36"/>
      <c r="I145" s="202"/>
      <c r="J145" s="36"/>
      <c r="K145" s="36"/>
      <c r="L145" s="39"/>
      <c r="M145" s="203"/>
      <c r="N145" s="204"/>
      <c r="O145" s="71"/>
      <c r="P145" s="71"/>
      <c r="Q145" s="71"/>
      <c r="R145" s="71"/>
      <c r="S145" s="71"/>
      <c r="T145" s="72"/>
      <c r="U145" s="34"/>
      <c r="V145" s="34"/>
      <c r="W145" s="34"/>
      <c r="X145" s="34"/>
      <c r="Y145" s="34"/>
      <c r="Z145" s="34"/>
      <c r="AA145" s="34"/>
      <c r="AB145" s="34"/>
      <c r="AC145" s="34"/>
      <c r="AD145" s="34"/>
      <c r="AE145" s="34"/>
      <c r="AT145" s="17" t="s">
        <v>151</v>
      </c>
      <c r="AU145" s="17" t="s">
        <v>85</v>
      </c>
    </row>
    <row r="146" spans="1:65" s="2" customFormat="1" x14ac:dyDescent="0.2">
      <c r="A146" s="34"/>
      <c r="B146" s="35"/>
      <c r="C146" s="36"/>
      <c r="D146" s="254" t="s">
        <v>1270</v>
      </c>
      <c r="E146" s="36"/>
      <c r="F146" s="255" t="s">
        <v>1285</v>
      </c>
      <c r="G146" s="36"/>
      <c r="H146" s="36"/>
      <c r="I146" s="202"/>
      <c r="J146" s="36"/>
      <c r="K146" s="36"/>
      <c r="L146" s="39"/>
      <c r="M146" s="203"/>
      <c r="N146" s="204"/>
      <c r="O146" s="71"/>
      <c r="P146" s="71"/>
      <c r="Q146" s="71"/>
      <c r="R146" s="71"/>
      <c r="S146" s="71"/>
      <c r="T146" s="72"/>
      <c r="U146" s="34"/>
      <c r="V146" s="34"/>
      <c r="W146" s="34"/>
      <c r="X146" s="34"/>
      <c r="Y146" s="34"/>
      <c r="Z146" s="34"/>
      <c r="AA146" s="34"/>
      <c r="AB146" s="34"/>
      <c r="AC146" s="34"/>
      <c r="AD146" s="34"/>
      <c r="AE146" s="34"/>
      <c r="AT146" s="17" t="s">
        <v>1270</v>
      </c>
      <c r="AU146" s="17" t="s">
        <v>85</v>
      </c>
    </row>
    <row r="147" spans="1:65" s="13" customFormat="1" x14ac:dyDescent="0.2">
      <c r="B147" s="205"/>
      <c r="C147" s="206"/>
      <c r="D147" s="200" t="s">
        <v>152</v>
      </c>
      <c r="E147" s="207" t="s">
        <v>1</v>
      </c>
      <c r="F147" s="208" t="s">
        <v>1286</v>
      </c>
      <c r="G147" s="206"/>
      <c r="H147" s="209">
        <v>5</v>
      </c>
      <c r="I147" s="210"/>
      <c r="J147" s="206"/>
      <c r="K147" s="206"/>
      <c r="L147" s="211"/>
      <c r="M147" s="212"/>
      <c r="N147" s="213"/>
      <c r="O147" s="213"/>
      <c r="P147" s="213"/>
      <c r="Q147" s="213"/>
      <c r="R147" s="213"/>
      <c r="S147" s="213"/>
      <c r="T147" s="214"/>
      <c r="AT147" s="215" t="s">
        <v>152</v>
      </c>
      <c r="AU147" s="215" t="s">
        <v>85</v>
      </c>
      <c r="AV147" s="13" t="s">
        <v>85</v>
      </c>
      <c r="AW147" s="13" t="s">
        <v>31</v>
      </c>
      <c r="AX147" s="13" t="s">
        <v>75</v>
      </c>
      <c r="AY147" s="215" t="s">
        <v>141</v>
      </c>
    </row>
    <row r="148" spans="1:65" s="14" customFormat="1" x14ac:dyDescent="0.2">
      <c r="B148" s="216"/>
      <c r="C148" s="217"/>
      <c r="D148" s="200" t="s">
        <v>152</v>
      </c>
      <c r="E148" s="218" t="s">
        <v>1</v>
      </c>
      <c r="F148" s="219" t="s">
        <v>156</v>
      </c>
      <c r="G148" s="217"/>
      <c r="H148" s="220">
        <v>5</v>
      </c>
      <c r="I148" s="221"/>
      <c r="J148" s="217"/>
      <c r="K148" s="217"/>
      <c r="L148" s="222"/>
      <c r="M148" s="223"/>
      <c r="N148" s="224"/>
      <c r="O148" s="224"/>
      <c r="P148" s="224"/>
      <c r="Q148" s="224"/>
      <c r="R148" s="224"/>
      <c r="S148" s="224"/>
      <c r="T148" s="225"/>
      <c r="AT148" s="226" t="s">
        <v>152</v>
      </c>
      <c r="AU148" s="226" t="s">
        <v>85</v>
      </c>
      <c r="AV148" s="14" t="s">
        <v>149</v>
      </c>
      <c r="AW148" s="14" t="s">
        <v>31</v>
      </c>
      <c r="AX148" s="14" t="s">
        <v>83</v>
      </c>
      <c r="AY148" s="226" t="s">
        <v>141</v>
      </c>
    </row>
    <row r="149" spans="1:65" s="2" customFormat="1" ht="16.5" customHeight="1" x14ac:dyDescent="0.2">
      <c r="A149" s="34"/>
      <c r="B149" s="35"/>
      <c r="C149" s="238" t="s">
        <v>179</v>
      </c>
      <c r="D149" s="238" t="s">
        <v>204</v>
      </c>
      <c r="E149" s="239" t="s">
        <v>1287</v>
      </c>
      <c r="F149" s="240" t="s">
        <v>1288</v>
      </c>
      <c r="G149" s="241" t="s">
        <v>338</v>
      </c>
      <c r="H149" s="242">
        <v>34.5</v>
      </c>
      <c r="I149" s="243"/>
      <c r="J149" s="244">
        <f>ROUND(I149*H149,2)</f>
        <v>0</v>
      </c>
      <c r="K149" s="240" t="s">
        <v>1268</v>
      </c>
      <c r="L149" s="39"/>
      <c r="M149" s="245" t="s">
        <v>1</v>
      </c>
      <c r="N149" s="246" t="s">
        <v>40</v>
      </c>
      <c r="O149" s="71"/>
      <c r="P149" s="196">
        <f>O149*H149</f>
        <v>0</v>
      </c>
      <c r="Q149" s="196">
        <v>0</v>
      </c>
      <c r="R149" s="196">
        <f>Q149*H149</f>
        <v>0</v>
      </c>
      <c r="S149" s="196">
        <v>0</v>
      </c>
      <c r="T149" s="197">
        <f>S149*H149</f>
        <v>0</v>
      </c>
      <c r="U149" s="34"/>
      <c r="V149" s="34"/>
      <c r="W149" s="34"/>
      <c r="X149" s="34"/>
      <c r="Y149" s="34"/>
      <c r="Z149" s="34"/>
      <c r="AA149" s="34"/>
      <c r="AB149" s="34"/>
      <c r="AC149" s="34"/>
      <c r="AD149" s="34"/>
      <c r="AE149" s="34"/>
      <c r="AR149" s="198" t="s">
        <v>149</v>
      </c>
      <c r="AT149" s="198" t="s">
        <v>204</v>
      </c>
      <c r="AU149" s="198" t="s">
        <v>85</v>
      </c>
      <c r="AY149" s="17" t="s">
        <v>141</v>
      </c>
      <c r="BE149" s="199">
        <f>IF(N149="základní",J149,0)</f>
        <v>0</v>
      </c>
      <c r="BF149" s="199">
        <f>IF(N149="snížená",J149,0)</f>
        <v>0</v>
      </c>
      <c r="BG149" s="199">
        <f>IF(N149="zákl. přenesená",J149,0)</f>
        <v>0</v>
      </c>
      <c r="BH149" s="199">
        <f>IF(N149="sníž. přenesená",J149,0)</f>
        <v>0</v>
      </c>
      <c r="BI149" s="199">
        <f>IF(N149="nulová",J149,0)</f>
        <v>0</v>
      </c>
      <c r="BJ149" s="17" t="s">
        <v>83</v>
      </c>
      <c r="BK149" s="199">
        <f>ROUND(I149*H149,2)</f>
        <v>0</v>
      </c>
      <c r="BL149" s="17" t="s">
        <v>149</v>
      </c>
      <c r="BM149" s="198" t="s">
        <v>1289</v>
      </c>
    </row>
    <row r="150" spans="1:65" s="2" customFormat="1" x14ac:dyDescent="0.2">
      <c r="A150" s="34"/>
      <c r="B150" s="35"/>
      <c r="C150" s="36"/>
      <c r="D150" s="200" t="s">
        <v>151</v>
      </c>
      <c r="E150" s="36"/>
      <c r="F150" s="201" t="s">
        <v>1288</v>
      </c>
      <c r="G150" s="36"/>
      <c r="H150" s="36"/>
      <c r="I150" s="202"/>
      <c r="J150" s="36"/>
      <c r="K150" s="36"/>
      <c r="L150" s="39"/>
      <c r="M150" s="203"/>
      <c r="N150" s="204"/>
      <c r="O150" s="71"/>
      <c r="P150" s="71"/>
      <c r="Q150" s="71"/>
      <c r="R150" s="71"/>
      <c r="S150" s="71"/>
      <c r="T150" s="72"/>
      <c r="U150" s="34"/>
      <c r="V150" s="34"/>
      <c r="W150" s="34"/>
      <c r="X150" s="34"/>
      <c r="Y150" s="34"/>
      <c r="Z150" s="34"/>
      <c r="AA150" s="34"/>
      <c r="AB150" s="34"/>
      <c r="AC150" s="34"/>
      <c r="AD150" s="34"/>
      <c r="AE150" s="34"/>
      <c r="AT150" s="17" t="s">
        <v>151</v>
      </c>
      <c r="AU150" s="17" t="s">
        <v>85</v>
      </c>
    </row>
    <row r="151" spans="1:65" s="2" customFormat="1" x14ac:dyDescent="0.2">
      <c r="A151" s="34"/>
      <c r="B151" s="35"/>
      <c r="C151" s="36"/>
      <c r="D151" s="254" t="s">
        <v>1270</v>
      </c>
      <c r="E151" s="36"/>
      <c r="F151" s="255" t="s">
        <v>1290</v>
      </c>
      <c r="G151" s="36"/>
      <c r="H151" s="36"/>
      <c r="I151" s="202"/>
      <c r="J151" s="36"/>
      <c r="K151" s="36"/>
      <c r="L151" s="39"/>
      <c r="M151" s="203"/>
      <c r="N151" s="204"/>
      <c r="O151" s="71"/>
      <c r="P151" s="71"/>
      <c r="Q151" s="71"/>
      <c r="R151" s="71"/>
      <c r="S151" s="71"/>
      <c r="T151" s="72"/>
      <c r="U151" s="34"/>
      <c r="V151" s="34"/>
      <c r="W151" s="34"/>
      <c r="X151" s="34"/>
      <c r="Y151" s="34"/>
      <c r="Z151" s="34"/>
      <c r="AA151" s="34"/>
      <c r="AB151" s="34"/>
      <c r="AC151" s="34"/>
      <c r="AD151" s="34"/>
      <c r="AE151" s="34"/>
      <c r="AT151" s="17" t="s">
        <v>1270</v>
      </c>
      <c r="AU151" s="17" t="s">
        <v>85</v>
      </c>
    </row>
    <row r="152" spans="1:65" s="13" customFormat="1" x14ac:dyDescent="0.2">
      <c r="B152" s="205"/>
      <c r="C152" s="206"/>
      <c r="D152" s="200" t="s">
        <v>152</v>
      </c>
      <c r="E152" s="207" t="s">
        <v>1</v>
      </c>
      <c r="F152" s="208" t="s">
        <v>1291</v>
      </c>
      <c r="G152" s="206"/>
      <c r="H152" s="209">
        <v>34.5</v>
      </c>
      <c r="I152" s="210"/>
      <c r="J152" s="206"/>
      <c r="K152" s="206"/>
      <c r="L152" s="211"/>
      <c r="M152" s="212"/>
      <c r="N152" s="213"/>
      <c r="O152" s="213"/>
      <c r="P152" s="213"/>
      <c r="Q152" s="213"/>
      <c r="R152" s="213"/>
      <c r="S152" s="213"/>
      <c r="T152" s="214"/>
      <c r="AT152" s="215" t="s">
        <v>152</v>
      </c>
      <c r="AU152" s="215" t="s">
        <v>85</v>
      </c>
      <c r="AV152" s="13" t="s">
        <v>85</v>
      </c>
      <c r="AW152" s="13" t="s">
        <v>31</v>
      </c>
      <c r="AX152" s="13" t="s">
        <v>75</v>
      </c>
      <c r="AY152" s="215" t="s">
        <v>141</v>
      </c>
    </row>
    <row r="153" spans="1:65" s="14" customFormat="1" x14ac:dyDescent="0.2">
      <c r="B153" s="216"/>
      <c r="C153" s="217"/>
      <c r="D153" s="200" t="s">
        <v>152</v>
      </c>
      <c r="E153" s="218" t="s">
        <v>1</v>
      </c>
      <c r="F153" s="219" t="s">
        <v>156</v>
      </c>
      <c r="G153" s="217"/>
      <c r="H153" s="220">
        <v>34.5</v>
      </c>
      <c r="I153" s="221"/>
      <c r="J153" s="217"/>
      <c r="K153" s="217"/>
      <c r="L153" s="222"/>
      <c r="M153" s="223"/>
      <c r="N153" s="224"/>
      <c r="O153" s="224"/>
      <c r="P153" s="224"/>
      <c r="Q153" s="224"/>
      <c r="R153" s="224"/>
      <c r="S153" s="224"/>
      <c r="T153" s="225"/>
      <c r="AT153" s="226" t="s">
        <v>152</v>
      </c>
      <c r="AU153" s="226" t="s">
        <v>85</v>
      </c>
      <c r="AV153" s="14" t="s">
        <v>149</v>
      </c>
      <c r="AW153" s="14" t="s">
        <v>31</v>
      </c>
      <c r="AX153" s="14" t="s">
        <v>83</v>
      </c>
      <c r="AY153" s="226" t="s">
        <v>141</v>
      </c>
    </row>
    <row r="154" spans="1:65" s="2" customFormat="1" ht="16.5" customHeight="1" x14ac:dyDescent="0.2">
      <c r="A154" s="34"/>
      <c r="B154" s="35"/>
      <c r="C154" s="238" t="s">
        <v>186</v>
      </c>
      <c r="D154" s="238" t="s">
        <v>204</v>
      </c>
      <c r="E154" s="239" t="s">
        <v>1292</v>
      </c>
      <c r="F154" s="240" t="s">
        <v>1293</v>
      </c>
      <c r="G154" s="241" t="s">
        <v>331</v>
      </c>
      <c r="H154" s="242">
        <v>172.5</v>
      </c>
      <c r="I154" s="243"/>
      <c r="J154" s="244">
        <f>ROUND(I154*H154,2)</f>
        <v>0</v>
      </c>
      <c r="K154" s="240" t="s">
        <v>1268</v>
      </c>
      <c r="L154" s="39"/>
      <c r="M154" s="245" t="s">
        <v>1</v>
      </c>
      <c r="N154" s="246" t="s">
        <v>40</v>
      </c>
      <c r="O154" s="71"/>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149</v>
      </c>
      <c r="AT154" s="198" t="s">
        <v>204</v>
      </c>
      <c r="AU154" s="198" t="s">
        <v>85</v>
      </c>
      <c r="AY154" s="17" t="s">
        <v>141</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149</v>
      </c>
      <c r="BM154" s="198" t="s">
        <v>1294</v>
      </c>
    </row>
    <row r="155" spans="1:65" s="2" customFormat="1" x14ac:dyDescent="0.2">
      <c r="A155" s="34"/>
      <c r="B155" s="35"/>
      <c r="C155" s="36"/>
      <c r="D155" s="200" t="s">
        <v>151</v>
      </c>
      <c r="E155" s="36"/>
      <c r="F155" s="201" t="s">
        <v>1293</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151</v>
      </c>
      <c r="AU155" s="17" t="s">
        <v>85</v>
      </c>
    </row>
    <row r="156" spans="1:65" s="2" customFormat="1" x14ac:dyDescent="0.2">
      <c r="A156" s="34"/>
      <c r="B156" s="35"/>
      <c r="C156" s="36"/>
      <c r="D156" s="254" t="s">
        <v>1270</v>
      </c>
      <c r="E156" s="36"/>
      <c r="F156" s="255" t="s">
        <v>1295</v>
      </c>
      <c r="G156" s="36"/>
      <c r="H156" s="36"/>
      <c r="I156" s="202"/>
      <c r="J156" s="36"/>
      <c r="K156" s="36"/>
      <c r="L156" s="39"/>
      <c r="M156" s="203"/>
      <c r="N156" s="204"/>
      <c r="O156" s="71"/>
      <c r="P156" s="71"/>
      <c r="Q156" s="71"/>
      <c r="R156" s="71"/>
      <c r="S156" s="71"/>
      <c r="T156" s="72"/>
      <c r="U156" s="34"/>
      <c r="V156" s="34"/>
      <c r="W156" s="34"/>
      <c r="X156" s="34"/>
      <c r="Y156" s="34"/>
      <c r="Z156" s="34"/>
      <c r="AA156" s="34"/>
      <c r="AB156" s="34"/>
      <c r="AC156" s="34"/>
      <c r="AD156" s="34"/>
      <c r="AE156" s="34"/>
      <c r="AT156" s="17" t="s">
        <v>1270</v>
      </c>
      <c r="AU156" s="17" t="s">
        <v>85</v>
      </c>
    </row>
    <row r="157" spans="1:65" s="13" customFormat="1" x14ac:dyDescent="0.2">
      <c r="B157" s="205"/>
      <c r="C157" s="206"/>
      <c r="D157" s="200" t="s">
        <v>152</v>
      </c>
      <c r="E157" s="207" t="s">
        <v>1</v>
      </c>
      <c r="F157" s="208" t="s">
        <v>1296</v>
      </c>
      <c r="G157" s="206"/>
      <c r="H157" s="209">
        <v>172.5</v>
      </c>
      <c r="I157" s="210"/>
      <c r="J157" s="206"/>
      <c r="K157" s="206"/>
      <c r="L157" s="211"/>
      <c r="M157" s="212"/>
      <c r="N157" s="213"/>
      <c r="O157" s="213"/>
      <c r="P157" s="213"/>
      <c r="Q157" s="213"/>
      <c r="R157" s="213"/>
      <c r="S157" s="213"/>
      <c r="T157" s="214"/>
      <c r="AT157" s="215" t="s">
        <v>152</v>
      </c>
      <c r="AU157" s="215" t="s">
        <v>85</v>
      </c>
      <c r="AV157" s="13" t="s">
        <v>85</v>
      </c>
      <c r="AW157" s="13" t="s">
        <v>31</v>
      </c>
      <c r="AX157" s="13" t="s">
        <v>75</v>
      </c>
      <c r="AY157" s="215" t="s">
        <v>141</v>
      </c>
    </row>
    <row r="158" spans="1:65" s="14" customFormat="1" x14ac:dyDescent="0.2">
      <c r="B158" s="216"/>
      <c r="C158" s="217"/>
      <c r="D158" s="200" t="s">
        <v>152</v>
      </c>
      <c r="E158" s="218" t="s">
        <v>1</v>
      </c>
      <c r="F158" s="219" t="s">
        <v>156</v>
      </c>
      <c r="G158" s="217"/>
      <c r="H158" s="220">
        <v>172.5</v>
      </c>
      <c r="I158" s="221"/>
      <c r="J158" s="217"/>
      <c r="K158" s="217"/>
      <c r="L158" s="222"/>
      <c r="M158" s="223"/>
      <c r="N158" s="224"/>
      <c r="O158" s="224"/>
      <c r="P158" s="224"/>
      <c r="Q158" s="224"/>
      <c r="R158" s="224"/>
      <c r="S158" s="224"/>
      <c r="T158" s="225"/>
      <c r="AT158" s="226" t="s">
        <v>152</v>
      </c>
      <c r="AU158" s="226" t="s">
        <v>85</v>
      </c>
      <c r="AV158" s="14" t="s">
        <v>149</v>
      </c>
      <c r="AW158" s="14" t="s">
        <v>31</v>
      </c>
      <c r="AX158" s="14" t="s">
        <v>83</v>
      </c>
      <c r="AY158" s="226" t="s">
        <v>141</v>
      </c>
    </row>
    <row r="159" spans="1:65" s="12" customFormat="1" ht="22.75" customHeight="1" x14ac:dyDescent="0.25">
      <c r="B159" s="170"/>
      <c r="C159" s="171"/>
      <c r="D159" s="172" t="s">
        <v>74</v>
      </c>
      <c r="E159" s="184" t="s">
        <v>85</v>
      </c>
      <c r="F159" s="184" t="s">
        <v>1297</v>
      </c>
      <c r="G159" s="171"/>
      <c r="H159" s="171"/>
      <c r="I159" s="174"/>
      <c r="J159" s="185">
        <f>BK159</f>
        <v>0</v>
      </c>
      <c r="K159" s="171"/>
      <c r="L159" s="176"/>
      <c r="M159" s="177"/>
      <c r="N159" s="178"/>
      <c r="O159" s="178"/>
      <c r="P159" s="179">
        <f>SUM(P160:P170)</f>
        <v>0</v>
      </c>
      <c r="Q159" s="178"/>
      <c r="R159" s="179">
        <f>SUM(R160:R170)</f>
        <v>0</v>
      </c>
      <c r="S159" s="178"/>
      <c r="T159" s="180">
        <f>SUM(T160:T170)</f>
        <v>0</v>
      </c>
      <c r="AR159" s="181" t="s">
        <v>83</v>
      </c>
      <c r="AT159" s="182" t="s">
        <v>74</v>
      </c>
      <c r="AU159" s="182" t="s">
        <v>83</v>
      </c>
      <c r="AY159" s="181" t="s">
        <v>141</v>
      </c>
      <c r="BK159" s="183">
        <f>SUM(BK160:BK170)</f>
        <v>0</v>
      </c>
    </row>
    <row r="160" spans="1:65" s="2" customFormat="1" ht="33" customHeight="1" x14ac:dyDescent="0.2">
      <c r="A160" s="34"/>
      <c r="B160" s="35"/>
      <c r="C160" s="238" t="s">
        <v>203</v>
      </c>
      <c r="D160" s="238" t="s">
        <v>204</v>
      </c>
      <c r="E160" s="239" t="s">
        <v>1298</v>
      </c>
      <c r="F160" s="240" t="s">
        <v>1299</v>
      </c>
      <c r="G160" s="241" t="s">
        <v>243</v>
      </c>
      <c r="H160" s="242">
        <v>20</v>
      </c>
      <c r="I160" s="243"/>
      <c r="J160" s="244">
        <f>ROUND(I160*H160,2)</f>
        <v>0</v>
      </c>
      <c r="K160" s="240" t="s">
        <v>1268</v>
      </c>
      <c r="L160" s="39"/>
      <c r="M160" s="245" t="s">
        <v>1</v>
      </c>
      <c r="N160" s="246"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149</v>
      </c>
      <c r="AT160" s="198" t="s">
        <v>204</v>
      </c>
      <c r="AU160" s="198" t="s">
        <v>85</v>
      </c>
      <c r="AY160" s="17" t="s">
        <v>141</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149</v>
      </c>
      <c r="BM160" s="198" t="s">
        <v>1300</v>
      </c>
    </row>
    <row r="161" spans="1:65" s="2" customFormat="1" ht="18" x14ac:dyDescent="0.2">
      <c r="A161" s="34"/>
      <c r="B161" s="35"/>
      <c r="C161" s="36"/>
      <c r="D161" s="200" t="s">
        <v>151</v>
      </c>
      <c r="E161" s="36"/>
      <c r="F161" s="201" t="s">
        <v>1299</v>
      </c>
      <c r="G161" s="36"/>
      <c r="H161" s="36"/>
      <c r="I161" s="202"/>
      <c r="J161" s="36"/>
      <c r="K161" s="36"/>
      <c r="L161" s="39"/>
      <c r="M161" s="203"/>
      <c r="N161" s="204"/>
      <c r="O161" s="71"/>
      <c r="P161" s="71"/>
      <c r="Q161" s="71"/>
      <c r="R161" s="71"/>
      <c r="S161" s="71"/>
      <c r="T161" s="72"/>
      <c r="U161" s="34"/>
      <c r="V161" s="34"/>
      <c r="W161" s="34"/>
      <c r="X161" s="34"/>
      <c r="Y161" s="34"/>
      <c r="Z161" s="34"/>
      <c r="AA161" s="34"/>
      <c r="AB161" s="34"/>
      <c r="AC161" s="34"/>
      <c r="AD161" s="34"/>
      <c r="AE161" s="34"/>
      <c r="AT161" s="17" t="s">
        <v>151</v>
      </c>
      <c r="AU161" s="17" t="s">
        <v>85</v>
      </c>
    </row>
    <row r="162" spans="1:65" s="2" customFormat="1" x14ac:dyDescent="0.2">
      <c r="A162" s="34"/>
      <c r="B162" s="35"/>
      <c r="C162" s="36"/>
      <c r="D162" s="254" t="s">
        <v>1270</v>
      </c>
      <c r="E162" s="36"/>
      <c r="F162" s="255" t="s">
        <v>1301</v>
      </c>
      <c r="G162" s="36"/>
      <c r="H162" s="36"/>
      <c r="I162" s="202"/>
      <c r="J162" s="36"/>
      <c r="K162" s="36"/>
      <c r="L162" s="39"/>
      <c r="M162" s="203"/>
      <c r="N162" s="204"/>
      <c r="O162" s="71"/>
      <c r="P162" s="71"/>
      <c r="Q162" s="71"/>
      <c r="R162" s="71"/>
      <c r="S162" s="71"/>
      <c r="T162" s="72"/>
      <c r="U162" s="34"/>
      <c r="V162" s="34"/>
      <c r="W162" s="34"/>
      <c r="X162" s="34"/>
      <c r="Y162" s="34"/>
      <c r="Z162" s="34"/>
      <c r="AA162" s="34"/>
      <c r="AB162" s="34"/>
      <c r="AC162" s="34"/>
      <c r="AD162" s="34"/>
      <c r="AE162" s="34"/>
      <c r="AT162" s="17" t="s">
        <v>1270</v>
      </c>
      <c r="AU162" s="17" t="s">
        <v>85</v>
      </c>
    </row>
    <row r="163" spans="1:65" s="13" customFormat="1" x14ac:dyDescent="0.2">
      <c r="B163" s="205"/>
      <c r="C163" s="206"/>
      <c r="D163" s="200" t="s">
        <v>152</v>
      </c>
      <c r="E163" s="207" t="s">
        <v>1</v>
      </c>
      <c r="F163" s="208" t="s">
        <v>1302</v>
      </c>
      <c r="G163" s="206"/>
      <c r="H163" s="209">
        <v>20</v>
      </c>
      <c r="I163" s="210"/>
      <c r="J163" s="206"/>
      <c r="K163" s="206"/>
      <c r="L163" s="211"/>
      <c r="M163" s="212"/>
      <c r="N163" s="213"/>
      <c r="O163" s="213"/>
      <c r="P163" s="213"/>
      <c r="Q163" s="213"/>
      <c r="R163" s="213"/>
      <c r="S163" s="213"/>
      <c r="T163" s="214"/>
      <c r="AT163" s="215" t="s">
        <v>152</v>
      </c>
      <c r="AU163" s="215" t="s">
        <v>85</v>
      </c>
      <c r="AV163" s="13" t="s">
        <v>85</v>
      </c>
      <c r="AW163" s="13" t="s">
        <v>31</v>
      </c>
      <c r="AX163" s="13" t="s">
        <v>75</v>
      </c>
      <c r="AY163" s="215" t="s">
        <v>141</v>
      </c>
    </row>
    <row r="164" spans="1:65" s="14" customFormat="1" x14ac:dyDescent="0.2">
      <c r="B164" s="216"/>
      <c r="C164" s="217"/>
      <c r="D164" s="200" t="s">
        <v>152</v>
      </c>
      <c r="E164" s="218" t="s">
        <v>1</v>
      </c>
      <c r="F164" s="219" t="s">
        <v>156</v>
      </c>
      <c r="G164" s="217"/>
      <c r="H164" s="220">
        <v>20</v>
      </c>
      <c r="I164" s="221"/>
      <c r="J164" s="217"/>
      <c r="K164" s="217"/>
      <c r="L164" s="222"/>
      <c r="M164" s="223"/>
      <c r="N164" s="224"/>
      <c r="O164" s="224"/>
      <c r="P164" s="224"/>
      <c r="Q164" s="224"/>
      <c r="R164" s="224"/>
      <c r="S164" s="224"/>
      <c r="T164" s="225"/>
      <c r="AT164" s="226" t="s">
        <v>152</v>
      </c>
      <c r="AU164" s="226" t="s">
        <v>85</v>
      </c>
      <c r="AV164" s="14" t="s">
        <v>149</v>
      </c>
      <c r="AW164" s="14" t="s">
        <v>31</v>
      </c>
      <c r="AX164" s="14" t="s">
        <v>83</v>
      </c>
      <c r="AY164" s="226" t="s">
        <v>141</v>
      </c>
    </row>
    <row r="165" spans="1:65" s="2" customFormat="1" ht="24.15" customHeight="1" x14ac:dyDescent="0.2">
      <c r="A165" s="34"/>
      <c r="B165" s="35"/>
      <c r="C165" s="238" t="s">
        <v>148</v>
      </c>
      <c r="D165" s="238" t="s">
        <v>204</v>
      </c>
      <c r="E165" s="239" t="s">
        <v>1303</v>
      </c>
      <c r="F165" s="240" t="s">
        <v>1304</v>
      </c>
      <c r="G165" s="241" t="s">
        <v>338</v>
      </c>
      <c r="H165" s="242">
        <v>34</v>
      </c>
      <c r="I165" s="243"/>
      <c r="J165" s="244">
        <f>ROUND(I165*H165,2)</f>
        <v>0</v>
      </c>
      <c r="K165" s="240" t="s">
        <v>1268</v>
      </c>
      <c r="L165" s="39"/>
      <c r="M165" s="245" t="s">
        <v>1</v>
      </c>
      <c r="N165" s="246"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149</v>
      </c>
      <c r="AT165" s="198" t="s">
        <v>204</v>
      </c>
      <c r="AU165" s="198" t="s">
        <v>85</v>
      </c>
      <c r="AY165" s="17" t="s">
        <v>141</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149</v>
      </c>
      <c r="BM165" s="198" t="s">
        <v>1305</v>
      </c>
    </row>
    <row r="166" spans="1:65" s="2" customFormat="1" ht="18" x14ac:dyDescent="0.2">
      <c r="A166" s="34"/>
      <c r="B166" s="35"/>
      <c r="C166" s="36"/>
      <c r="D166" s="200" t="s">
        <v>151</v>
      </c>
      <c r="E166" s="36"/>
      <c r="F166" s="201" t="s">
        <v>1304</v>
      </c>
      <c r="G166" s="36"/>
      <c r="H166" s="36"/>
      <c r="I166" s="202"/>
      <c r="J166" s="36"/>
      <c r="K166" s="36"/>
      <c r="L166" s="39"/>
      <c r="M166" s="203"/>
      <c r="N166" s="204"/>
      <c r="O166" s="71"/>
      <c r="P166" s="71"/>
      <c r="Q166" s="71"/>
      <c r="R166" s="71"/>
      <c r="S166" s="71"/>
      <c r="T166" s="72"/>
      <c r="U166" s="34"/>
      <c r="V166" s="34"/>
      <c r="W166" s="34"/>
      <c r="X166" s="34"/>
      <c r="Y166" s="34"/>
      <c r="Z166" s="34"/>
      <c r="AA166" s="34"/>
      <c r="AB166" s="34"/>
      <c r="AC166" s="34"/>
      <c r="AD166" s="34"/>
      <c r="AE166" s="34"/>
      <c r="AT166" s="17" t="s">
        <v>151</v>
      </c>
      <c r="AU166" s="17" t="s">
        <v>85</v>
      </c>
    </row>
    <row r="167" spans="1:65" s="2" customFormat="1" x14ac:dyDescent="0.2">
      <c r="A167" s="34"/>
      <c r="B167" s="35"/>
      <c r="C167" s="36"/>
      <c r="D167" s="254" t="s">
        <v>1270</v>
      </c>
      <c r="E167" s="36"/>
      <c r="F167" s="255" t="s">
        <v>1306</v>
      </c>
      <c r="G167" s="36"/>
      <c r="H167" s="36"/>
      <c r="I167" s="202"/>
      <c r="J167" s="36"/>
      <c r="K167" s="36"/>
      <c r="L167" s="39"/>
      <c r="M167" s="203"/>
      <c r="N167" s="204"/>
      <c r="O167" s="71"/>
      <c r="P167" s="71"/>
      <c r="Q167" s="71"/>
      <c r="R167" s="71"/>
      <c r="S167" s="71"/>
      <c r="T167" s="72"/>
      <c r="U167" s="34"/>
      <c r="V167" s="34"/>
      <c r="W167" s="34"/>
      <c r="X167" s="34"/>
      <c r="Y167" s="34"/>
      <c r="Z167" s="34"/>
      <c r="AA167" s="34"/>
      <c r="AB167" s="34"/>
      <c r="AC167" s="34"/>
      <c r="AD167" s="34"/>
      <c r="AE167" s="34"/>
      <c r="AT167" s="17" t="s">
        <v>1270</v>
      </c>
      <c r="AU167" s="17" t="s">
        <v>85</v>
      </c>
    </row>
    <row r="168" spans="1:65" s="13" customFormat="1" x14ac:dyDescent="0.2">
      <c r="B168" s="205"/>
      <c r="C168" s="206"/>
      <c r="D168" s="200" t="s">
        <v>152</v>
      </c>
      <c r="E168" s="207" t="s">
        <v>1</v>
      </c>
      <c r="F168" s="208" t="s">
        <v>1307</v>
      </c>
      <c r="G168" s="206"/>
      <c r="H168" s="209">
        <v>17</v>
      </c>
      <c r="I168" s="210"/>
      <c r="J168" s="206"/>
      <c r="K168" s="206"/>
      <c r="L168" s="211"/>
      <c r="M168" s="212"/>
      <c r="N168" s="213"/>
      <c r="O168" s="213"/>
      <c r="P168" s="213"/>
      <c r="Q168" s="213"/>
      <c r="R168" s="213"/>
      <c r="S168" s="213"/>
      <c r="T168" s="214"/>
      <c r="AT168" s="215" t="s">
        <v>152</v>
      </c>
      <c r="AU168" s="215" t="s">
        <v>85</v>
      </c>
      <c r="AV168" s="13" t="s">
        <v>85</v>
      </c>
      <c r="AW168" s="13" t="s">
        <v>31</v>
      </c>
      <c r="AX168" s="13" t="s">
        <v>75</v>
      </c>
      <c r="AY168" s="215" t="s">
        <v>141</v>
      </c>
    </row>
    <row r="169" spans="1:65" s="13" customFormat="1" x14ac:dyDescent="0.2">
      <c r="B169" s="205"/>
      <c r="C169" s="206"/>
      <c r="D169" s="200" t="s">
        <v>152</v>
      </c>
      <c r="E169" s="207" t="s">
        <v>1</v>
      </c>
      <c r="F169" s="208" t="s">
        <v>1308</v>
      </c>
      <c r="G169" s="206"/>
      <c r="H169" s="209">
        <v>17</v>
      </c>
      <c r="I169" s="210"/>
      <c r="J169" s="206"/>
      <c r="K169" s="206"/>
      <c r="L169" s="211"/>
      <c r="M169" s="212"/>
      <c r="N169" s="213"/>
      <c r="O169" s="213"/>
      <c r="P169" s="213"/>
      <c r="Q169" s="213"/>
      <c r="R169" s="213"/>
      <c r="S169" s="213"/>
      <c r="T169" s="214"/>
      <c r="AT169" s="215" t="s">
        <v>152</v>
      </c>
      <c r="AU169" s="215" t="s">
        <v>85</v>
      </c>
      <c r="AV169" s="13" t="s">
        <v>85</v>
      </c>
      <c r="AW169" s="13" t="s">
        <v>31</v>
      </c>
      <c r="AX169" s="13" t="s">
        <v>75</v>
      </c>
      <c r="AY169" s="215" t="s">
        <v>141</v>
      </c>
    </row>
    <row r="170" spans="1:65" s="14" customFormat="1" x14ac:dyDescent="0.2">
      <c r="B170" s="216"/>
      <c r="C170" s="217"/>
      <c r="D170" s="200" t="s">
        <v>152</v>
      </c>
      <c r="E170" s="218" t="s">
        <v>1</v>
      </c>
      <c r="F170" s="219" t="s">
        <v>156</v>
      </c>
      <c r="G170" s="217"/>
      <c r="H170" s="220">
        <v>34</v>
      </c>
      <c r="I170" s="221"/>
      <c r="J170" s="217"/>
      <c r="K170" s="217"/>
      <c r="L170" s="222"/>
      <c r="M170" s="223"/>
      <c r="N170" s="224"/>
      <c r="O170" s="224"/>
      <c r="P170" s="224"/>
      <c r="Q170" s="224"/>
      <c r="R170" s="224"/>
      <c r="S170" s="224"/>
      <c r="T170" s="225"/>
      <c r="AT170" s="226" t="s">
        <v>152</v>
      </c>
      <c r="AU170" s="226" t="s">
        <v>85</v>
      </c>
      <c r="AV170" s="14" t="s">
        <v>149</v>
      </c>
      <c r="AW170" s="14" t="s">
        <v>31</v>
      </c>
      <c r="AX170" s="14" t="s">
        <v>83</v>
      </c>
      <c r="AY170" s="226" t="s">
        <v>141</v>
      </c>
    </row>
    <row r="171" spans="1:65" s="12" customFormat="1" ht="22.75" customHeight="1" x14ac:dyDescent="0.25">
      <c r="B171" s="170"/>
      <c r="C171" s="171"/>
      <c r="D171" s="172" t="s">
        <v>74</v>
      </c>
      <c r="E171" s="184" t="s">
        <v>164</v>
      </c>
      <c r="F171" s="184" t="s">
        <v>1103</v>
      </c>
      <c r="G171" s="171"/>
      <c r="H171" s="171"/>
      <c r="I171" s="174"/>
      <c r="J171" s="185">
        <f>BK171</f>
        <v>0</v>
      </c>
      <c r="K171" s="171"/>
      <c r="L171" s="176"/>
      <c r="M171" s="177"/>
      <c r="N171" s="178"/>
      <c r="O171" s="178"/>
      <c r="P171" s="179">
        <f>SUM(P172:P197)</f>
        <v>0</v>
      </c>
      <c r="Q171" s="178"/>
      <c r="R171" s="179">
        <f>SUM(R172:R197)</f>
        <v>0</v>
      </c>
      <c r="S171" s="178"/>
      <c r="T171" s="180">
        <f>SUM(T172:T197)</f>
        <v>0</v>
      </c>
      <c r="AR171" s="181" t="s">
        <v>83</v>
      </c>
      <c r="AT171" s="182" t="s">
        <v>74</v>
      </c>
      <c r="AU171" s="182" t="s">
        <v>83</v>
      </c>
      <c r="AY171" s="181" t="s">
        <v>141</v>
      </c>
      <c r="BK171" s="183">
        <f>SUM(BK172:BK197)</f>
        <v>0</v>
      </c>
    </row>
    <row r="172" spans="1:65" s="2" customFormat="1" ht="16.5" customHeight="1" x14ac:dyDescent="0.2">
      <c r="A172" s="34"/>
      <c r="B172" s="35"/>
      <c r="C172" s="238" t="s">
        <v>216</v>
      </c>
      <c r="D172" s="238" t="s">
        <v>204</v>
      </c>
      <c r="E172" s="239" t="s">
        <v>1309</v>
      </c>
      <c r="F172" s="240" t="s">
        <v>1310</v>
      </c>
      <c r="G172" s="241" t="s">
        <v>338</v>
      </c>
      <c r="H172" s="242">
        <v>9.36</v>
      </c>
      <c r="I172" s="243"/>
      <c r="J172" s="244">
        <f>ROUND(I172*H172,2)</f>
        <v>0</v>
      </c>
      <c r="K172" s="240" t="s">
        <v>1268</v>
      </c>
      <c r="L172" s="39"/>
      <c r="M172" s="245" t="s">
        <v>1</v>
      </c>
      <c r="N172" s="246" t="s">
        <v>40</v>
      </c>
      <c r="O172" s="71"/>
      <c r="P172" s="196">
        <f>O172*H172</f>
        <v>0</v>
      </c>
      <c r="Q172" s="196">
        <v>0</v>
      </c>
      <c r="R172" s="196">
        <f>Q172*H172</f>
        <v>0</v>
      </c>
      <c r="S172" s="196">
        <v>0</v>
      </c>
      <c r="T172" s="197">
        <f>S172*H172</f>
        <v>0</v>
      </c>
      <c r="U172" s="34"/>
      <c r="V172" s="34"/>
      <c r="W172" s="34"/>
      <c r="X172" s="34"/>
      <c r="Y172" s="34"/>
      <c r="Z172" s="34"/>
      <c r="AA172" s="34"/>
      <c r="AB172" s="34"/>
      <c r="AC172" s="34"/>
      <c r="AD172" s="34"/>
      <c r="AE172" s="34"/>
      <c r="AR172" s="198" t="s">
        <v>149</v>
      </c>
      <c r="AT172" s="198" t="s">
        <v>204</v>
      </c>
      <c r="AU172" s="198" t="s">
        <v>85</v>
      </c>
      <c r="AY172" s="17" t="s">
        <v>141</v>
      </c>
      <c r="BE172" s="199">
        <f>IF(N172="základní",J172,0)</f>
        <v>0</v>
      </c>
      <c r="BF172" s="199">
        <f>IF(N172="snížená",J172,0)</f>
        <v>0</v>
      </c>
      <c r="BG172" s="199">
        <f>IF(N172="zákl. přenesená",J172,0)</f>
        <v>0</v>
      </c>
      <c r="BH172" s="199">
        <f>IF(N172="sníž. přenesená",J172,0)</f>
        <v>0</v>
      </c>
      <c r="BI172" s="199">
        <f>IF(N172="nulová",J172,0)</f>
        <v>0</v>
      </c>
      <c r="BJ172" s="17" t="s">
        <v>83</v>
      </c>
      <c r="BK172" s="199">
        <f>ROUND(I172*H172,2)</f>
        <v>0</v>
      </c>
      <c r="BL172" s="17" t="s">
        <v>149</v>
      </c>
      <c r="BM172" s="198" t="s">
        <v>1311</v>
      </c>
    </row>
    <row r="173" spans="1:65" s="2" customFormat="1" x14ac:dyDescent="0.2">
      <c r="A173" s="34"/>
      <c r="B173" s="35"/>
      <c r="C173" s="36"/>
      <c r="D173" s="200" t="s">
        <v>151</v>
      </c>
      <c r="E173" s="36"/>
      <c r="F173" s="201" t="s">
        <v>1310</v>
      </c>
      <c r="G173" s="36"/>
      <c r="H173" s="36"/>
      <c r="I173" s="202"/>
      <c r="J173" s="36"/>
      <c r="K173" s="36"/>
      <c r="L173" s="39"/>
      <c r="M173" s="203"/>
      <c r="N173" s="204"/>
      <c r="O173" s="71"/>
      <c r="P173" s="71"/>
      <c r="Q173" s="71"/>
      <c r="R173" s="71"/>
      <c r="S173" s="71"/>
      <c r="T173" s="72"/>
      <c r="U173" s="34"/>
      <c r="V173" s="34"/>
      <c r="W173" s="34"/>
      <c r="X173" s="34"/>
      <c r="Y173" s="34"/>
      <c r="Z173" s="34"/>
      <c r="AA173" s="34"/>
      <c r="AB173" s="34"/>
      <c r="AC173" s="34"/>
      <c r="AD173" s="34"/>
      <c r="AE173" s="34"/>
      <c r="AT173" s="17" t="s">
        <v>151</v>
      </c>
      <c r="AU173" s="17" t="s">
        <v>85</v>
      </c>
    </row>
    <row r="174" spans="1:65" s="2" customFormat="1" x14ac:dyDescent="0.2">
      <c r="A174" s="34"/>
      <c r="B174" s="35"/>
      <c r="C174" s="36"/>
      <c r="D174" s="254" t="s">
        <v>1270</v>
      </c>
      <c r="E174" s="36"/>
      <c r="F174" s="255" t="s">
        <v>1312</v>
      </c>
      <c r="G174" s="36"/>
      <c r="H174" s="36"/>
      <c r="I174" s="202"/>
      <c r="J174" s="36"/>
      <c r="K174" s="36"/>
      <c r="L174" s="39"/>
      <c r="M174" s="203"/>
      <c r="N174" s="204"/>
      <c r="O174" s="71"/>
      <c r="P174" s="71"/>
      <c r="Q174" s="71"/>
      <c r="R174" s="71"/>
      <c r="S174" s="71"/>
      <c r="T174" s="72"/>
      <c r="U174" s="34"/>
      <c r="V174" s="34"/>
      <c r="W174" s="34"/>
      <c r="X174" s="34"/>
      <c r="Y174" s="34"/>
      <c r="Z174" s="34"/>
      <c r="AA174" s="34"/>
      <c r="AB174" s="34"/>
      <c r="AC174" s="34"/>
      <c r="AD174" s="34"/>
      <c r="AE174" s="34"/>
      <c r="AT174" s="17" t="s">
        <v>1270</v>
      </c>
      <c r="AU174" s="17" t="s">
        <v>85</v>
      </c>
    </row>
    <row r="175" spans="1:65" s="13" customFormat="1" x14ac:dyDescent="0.2">
      <c r="B175" s="205"/>
      <c r="C175" s="206"/>
      <c r="D175" s="200" t="s">
        <v>152</v>
      </c>
      <c r="E175" s="207" t="s">
        <v>1</v>
      </c>
      <c r="F175" s="208" t="s">
        <v>1313</v>
      </c>
      <c r="G175" s="206"/>
      <c r="H175" s="209">
        <v>4.4850000000000003</v>
      </c>
      <c r="I175" s="210"/>
      <c r="J175" s="206"/>
      <c r="K175" s="206"/>
      <c r="L175" s="211"/>
      <c r="M175" s="212"/>
      <c r="N175" s="213"/>
      <c r="O175" s="213"/>
      <c r="P175" s="213"/>
      <c r="Q175" s="213"/>
      <c r="R175" s="213"/>
      <c r="S175" s="213"/>
      <c r="T175" s="214"/>
      <c r="AT175" s="215" t="s">
        <v>152</v>
      </c>
      <c r="AU175" s="215" t="s">
        <v>85</v>
      </c>
      <c r="AV175" s="13" t="s">
        <v>85</v>
      </c>
      <c r="AW175" s="13" t="s">
        <v>31</v>
      </c>
      <c r="AX175" s="13" t="s">
        <v>75</v>
      </c>
      <c r="AY175" s="215" t="s">
        <v>141</v>
      </c>
    </row>
    <row r="176" spans="1:65" s="13" customFormat="1" x14ac:dyDescent="0.2">
      <c r="B176" s="205"/>
      <c r="C176" s="206"/>
      <c r="D176" s="200" t="s">
        <v>152</v>
      </c>
      <c r="E176" s="207" t="s">
        <v>1</v>
      </c>
      <c r="F176" s="208" t="s">
        <v>1314</v>
      </c>
      <c r="G176" s="206"/>
      <c r="H176" s="209">
        <v>4.875</v>
      </c>
      <c r="I176" s="210"/>
      <c r="J176" s="206"/>
      <c r="K176" s="206"/>
      <c r="L176" s="211"/>
      <c r="M176" s="212"/>
      <c r="N176" s="213"/>
      <c r="O176" s="213"/>
      <c r="P176" s="213"/>
      <c r="Q176" s="213"/>
      <c r="R176" s="213"/>
      <c r="S176" s="213"/>
      <c r="T176" s="214"/>
      <c r="AT176" s="215" t="s">
        <v>152</v>
      </c>
      <c r="AU176" s="215" t="s">
        <v>85</v>
      </c>
      <c r="AV176" s="13" t="s">
        <v>85</v>
      </c>
      <c r="AW176" s="13" t="s">
        <v>31</v>
      </c>
      <c r="AX176" s="13" t="s">
        <v>75</v>
      </c>
      <c r="AY176" s="215" t="s">
        <v>141</v>
      </c>
    </row>
    <row r="177" spans="1:65" s="14" customFormat="1" x14ac:dyDescent="0.2">
      <c r="B177" s="216"/>
      <c r="C177" s="217"/>
      <c r="D177" s="200" t="s">
        <v>152</v>
      </c>
      <c r="E177" s="218" t="s">
        <v>1</v>
      </c>
      <c r="F177" s="219" t="s">
        <v>156</v>
      </c>
      <c r="G177" s="217"/>
      <c r="H177" s="220">
        <v>9.36</v>
      </c>
      <c r="I177" s="221"/>
      <c r="J177" s="217"/>
      <c r="K177" s="217"/>
      <c r="L177" s="222"/>
      <c r="M177" s="223"/>
      <c r="N177" s="224"/>
      <c r="O177" s="224"/>
      <c r="P177" s="224"/>
      <c r="Q177" s="224"/>
      <c r="R177" s="224"/>
      <c r="S177" s="224"/>
      <c r="T177" s="225"/>
      <c r="AT177" s="226" t="s">
        <v>152</v>
      </c>
      <c r="AU177" s="226" t="s">
        <v>85</v>
      </c>
      <c r="AV177" s="14" t="s">
        <v>149</v>
      </c>
      <c r="AW177" s="14" t="s">
        <v>31</v>
      </c>
      <c r="AX177" s="14" t="s">
        <v>83</v>
      </c>
      <c r="AY177" s="226" t="s">
        <v>141</v>
      </c>
    </row>
    <row r="178" spans="1:65" s="2" customFormat="1" ht="16.5" customHeight="1" x14ac:dyDescent="0.2">
      <c r="A178" s="34"/>
      <c r="B178" s="35"/>
      <c r="C178" s="238" t="s">
        <v>226</v>
      </c>
      <c r="D178" s="238" t="s">
        <v>204</v>
      </c>
      <c r="E178" s="239" t="s">
        <v>1315</v>
      </c>
      <c r="F178" s="240" t="s">
        <v>1316</v>
      </c>
      <c r="G178" s="241" t="s">
        <v>331</v>
      </c>
      <c r="H178" s="242">
        <v>43.9</v>
      </c>
      <c r="I178" s="243"/>
      <c r="J178" s="244">
        <f>ROUND(I178*H178,2)</f>
        <v>0</v>
      </c>
      <c r="K178" s="240" t="s">
        <v>1268</v>
      </c>
      <c r="L178" s="39"/>
      <c r="M178" s="245" t="s">
        <v>1</v>
      </c>
      <c r="N178" s="246" t="s">
        <v>40</v>
      </c>
      <c r="O178" s="71"/>
      <c r="P178" s="196">
        <f>O178*H178</f>
        <v>0</v>
      </c>
      <c r="Q178" s="196">
        <v>0</v>
      </c>
      <c r="R178" s="196">
        <f>Q178*H178</f>
        <v>0</v>
      </c>
      <c r="S178" s="196">
        <v>0</v>
      </c>
      <c r="T178" s="197">
        <f>S178*H178</f>
        <v>0</v>
      </c>
      <c r="U178" s="34"/>
      <c r="V178" s="34"/>
      <c r="W178" s="34"/>
      <c r="X178" s="34"/>
      <c r="Y178" s="34"/>
      <c r="Z178" s="34"/>
      <c r="AA178" s="34"/>
      <c r="AB178" s="34"/>
      <c r="AC178" s="34"/>
      <c r="AD178" s="34"/>
      <c r="AE178" s="34"/>
      <c r="AR178" s="198" t="s">
        <v>149</v>
      </c>
      <c r="AT178" s="198" t="s">
        <v>204</v>
      </c>
      <c r="AU178" s="198" t="s">
        <v>85</v>
      </c>
      <c r="AY178" s="17" t="s">
        <v>141</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149</v>
      </c>
      <c r="BM178" s="198" t="s">
        <v>1317</v>
      </c>
    </row>
    <row r="179" spans="1:65" s="2" customFormat="1" x14ac:dyDescent="0.2">
      <c r="A179" s="34"/>
      <c r="B179" s="35"/>
      <c r="C179" s="36"/>
      <c r="D179" s="200" t="s">
        <v>151</v>
      </c>
      <c r="E179" s="36"/>
      <c r="F179" s="201" t="s">
        <v>1316</v>
      </c>
      <c r="G179" s="36"/>
      <c r="H179" s="36"/>
      <c r="I179" s="202"/>
      <c r="J179" s="36"/>
      <c r="K179" s="36"/>
      <c r="L179" s="39"/>
      <c r="M179" s="203"/>
      <c r="N179" s="204"/>
      <c r="O179" s="71"/>
      <c r="P179" s="71"/>
      <c r="Q179" s="71"/>
      <c r="R179" s="71"/>
      <c r="S179" s="71"/>
      <c r="T179" s="72"/>
      <c r="U179" s="34"/>
      <c r="V179" s="34"/>
      <c r="W179" s="34"/>
      <c r="X179" s="34"/>
      <c r="Y179" s="34"/>
      <c r="Z179" s="34"/>
      <c r="AA179" s="34"/>
      <c r="AB179" s="34"/>
      <c r="AC179" s="34"/>
      <c r="AD179" s="34"/>
      <c r="AE179" s="34"/>
      <c r="AT179" s="17" t="s">
        <v>151</v>
      </c>
      <c r="AU179" s="17" t="s">
        <v>85</v>
      </c>
    </row>
    <row r="180" spans="1:65" s="2" customFormat="1" x14ac:dyDescent="0.2">
      <c r="A180" s="34"/>
      <c r="B180" s="35"/>
      <c r="C180" s="36"/>
      <c r="D180" s="254" t="s">
        <v>1270</v>
      </c>
      <c r="E180" s="36"/>
      <c r="F180" s="255" t="s">
        <v>1318</v>
      </c>
      <c r="G180" s="36"/>
      <c r="H180" s="36"/>
      <c r="I180" s="202"/>
      <c r="J180" s="36"/>
      <c r="K180" s="36"/>
      <c r="L180" s="39"/>
      <c r="M180" s="203"/>
      <c r="N180" s="204"/>
      <c r="O180" s="71"/>
      <c r="P180" s="71"/>
      <c r="Q180" s="71"/>
      <c r="R180" s="71"/>
      <c r="S180" s="71"/>
      <c r="T180" s="72"/>
      <c r="U180" s="34"/>
      <c r="V180" s="34"/>
      <c r="W180" s="34"/>
      <c r="X180" s="34"/>
      <c r="Y180" s="34"/>
      <c r="Z180" s="34"/>
      <c r="AA180" s="34"/>
      <c r="AB180" s="34"/>
      <c r="AC180" s="34"/>
      <c r="AD180" s="34"/>
      <c r="AE180" s="34"/>
      <c r="AT180" s="17" t="s">
        <v>1270</v>
      </c>
      <c r="AU180" s="17" t="s">
        <v>85</v>
      </c>
    </row>
    <row r="181" spans="1:65" s="13" customFormat="1" x14ac:dyDescent="0.2">
      <c r="B181" s="205"/>
      <c r="C181" s="206"/>
      <c r="D181" s="200" t="s">
        <v>152</v>
      </c>
      <c r="E181" s="207" t="s">
        <v>1</v>
      </c>
      <c r="F181" s="208" t="s">
        <v>1319</v>
      </c>
      <c r="G181" s="206"/>
      <c r="H181" s="209">
        <v>23.9</v>
      </c>
      <c r="I181" s="210"/>
      <c r="J181" s="206"/>
      <c r="K181" s="206"/>
      <c r="L181" s="211"/>
      <c r="M181" s="212"/>
      <c r="N181" s="213"/>
      <c r="O181" s="213"/>
      <c r="P181" s="213"/>
      <c r="Q181" s="213"/>
      <c r="R181" s="213"/>
      <c r="S181" s="213"/>
      <c r="T181" s="214"/>
      <c r="AT181" s="215" t="s">
        <v>152</v>
      </c>
      <c r="AU181" s="215" t="s">
        <v>85</v>
      </c>
      <c r="AV181" s="13" t="s">
        <v>85</v>
      </c>
      <c r="AW181" s="13" t="s">
        <v>31</v>
      </c>
      <c r="AX181" s="13" t="s">
        <v>75</v>
      </c>
      <c r="AY181" s="215" t="s">
        <v>141</v>
      </c>
    </row>
    <row r="182" spans="1:65" s="13" customFormat="1" x14ac:dyDescent="0.2">
      <c r="B182" s="205"/>
      <c r="C182" s="206"/>
      <c r="D182" s="200" t="s">
        <v>152</v>
      </c>
      <c r="E182" s="207" t="s">
        <v>1</v>
      </c>
      <c r="F182" s="208" t="s">
        <v>1320</v>
      </c>
      <c r="G182" s="206"/>
      <c r="H182" s="209">
        <v>20</v>
      </c>
      <c r="I182" s="210"/>
      <c r="J182" s="206"/>
      <c r="K182" s="206"/>
      <c r="L182" s="211"/>
      <c r="M182" s="212"/>
      <c r="N182" s="213"/>
      <c r="O182" s="213"/>
      <c r="P182" s="213"/>
      <c r="Q182" s="213"/>
      <c r="R182" s="213"/>
      <c r="S182" s="213"/>
      <c r="T182" s="214"/>
      <c r="AT182" s="215" t="s">
        <v>152</v>
      </c>
      <c r="AU182" s="215" t="s">
        <v>85</v>
      </c>
      <c r="AV182" s="13" t="s">
        <v>85</v>
      </c>
      <c r="AW182" s="13" t="s">
        <v>31</v>
      </c>
      <c r="AX182" s="13" t="s">
        <v>75</v>
      </c>
      <c r="AY182" s="215" t="s">
        <v>141</v>
      </c>
    </row>
    <row r="183" spans="1:65" s="14" customFormat="1" x14ac:dyDescent="0.2">
      <c r="B183" s="216"/>
      <c r="C183" s="217"/>
      <c r="D183" s="200" t="s">
        <v>152</v>
      </c>
      <c r="E183" s="218" t="s">
        <v>1</v>
      </c>
      <c r="F183" s="219" t="s">
        <v>156</v>
      </c>
      <c r="G183" s="217"/>
      <c r="H183" s="220">
        <v>43.9</v>
      </c>
      <c r="I183" s="221"/>
      <c r="J183" s="217"/>
      <c r="K183" s="217"/>
      <c r="L183" s="222"/>
      <c r="M183" s="223"/>
      <c r="N183" s="224"/>
      <c r="O183" s="224"/>
      <c r="P183" s="224"/>
      <c r="Q183" s="224"/>
      <c r="R183" s="224"/>
      <c r="S183" s="224"/>
      <c r="T183" s="225"/>
      <c r="AT183" s="226" t="s">
        <v>152</v>
      </c>
      <c r="AU183" s="226" t="s">
        <v>85</v>
      </c>
      <c r="AV183" s="14" t="s">
        <v>149</v>
      </c>
      <c r="AW183" s="14" t="s">
        <v>31</v>
      </c>
      <c r="AX183" s="14" t="s">
        <v>83</v>
      </c>
      <c r="AY183" s="226" t="s">
        <v>141</v>
      </c>
    </row>
    <row r="184" spans="1:65" s="2" customFormat="1" ht="16.5" customHeight="1" x14ac:dyDescent="0.2">
      <c r="A184" s="34"/>
      <c r="B184" s="35"/>
      <c r="C184" s="238" t="s">
        <v>234</v>
      </c>
      <c r="D184" s="238" t="s">
        <v>204</v>
      </c>
      <c r="E184" s="239" t="s">
        <v>1321</v>
      </c>
      <c r="F184" s="240" t="s">
        <v>1322</v>
      </c>
      <c r="G184" s="241" t="s">
        <v>331</v>
      </c>
      <c r="H184" s="242">
        <v>43.9</v>
      </c>
      <c r="I184" s="243"/>
      <c r="J184" s="244">
        <f>ROUND(I184*H184,2)</f>
        <v>0</v>
      </c>
      <c r="K184" s="240" t="s">
        <v>1268</v>
      </c>
      <c r="L184" s="39"/>
      <c r="M184" s="245" t="s">
        <v>1</v>
      </c>
      <c r="N184" s="246" t="s">
        <v>40</v>
      </c>
      <c r="O184" s="71"/>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149</v>
      </c>
      <c r="AT184" s="198" t="s">
        <v>204</v>
      </c>
      <c r="AU184" s="198" t="s">
        <v>85</v>
      </c>
      <c r="AY184" s="17" t="s">
        <v>141</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149</v>
      </c>
      <c r="BM184" s="198" t="s">
        <v>1323</v>
      </c>
    </row>
    <row r="185" spans="1:65" s="2" customFormat="1" x14ac:dyDescent="0.2">
      <c r="A185" s="34"/>
      <c r="B185" s="35"/>
      <c r="C185" s="36"/>
      <c r="D185" s="200" t="s">
        <v>151</v>
      </c>
      <c r="E185" s="36"/>
      <c r="F185" s="201" t="s">
        <v>1322</v>
      </c>
      <c r="G185" s="36"/>
      <c r="H185" s="36"/>
      <c r="I185" s="202"/>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151</v>
      </c>
      <c r="AU185" s="17" t="s">
        <v>85</v>
      </c>
    </row>
    <row r="186" spans="1:65" s="2" customFormat="1" x14ac:dyDescent="0.2">
      <c r="A186" s="34"/>
      <c r="B186" s="35"/>
      <c r="C186" s="36"/>
      <c r="D186" s="254" t="s">
        <v>1270</v>
      </c>
      <c r="E186" s="36"/>
      <c r="F186" s="255" t="s">
        <v>1324</v>
      </c>
      <c r="G186" s="36"/>
      <c r="H186" s="36"/>
      <c r="I186" s="202"/>
      <c r="J186" s="36"/>
      <c r="K186" s="36"/>
      <c r="L186" s="39"/>
      <c r="M186" s="203"/>
      <c r="N186" s="204"/>
      <c r="O186" s="71"/>
      <c r="P186" s="71"/>
      <c r="Q186" s="71"/>
      <c r="R186" s="71"/>
      <c r="S186" s="71"/>
      <c r="T186" s="72"/>
      <c r="U186" s="34"/>
      <c r="V186" s="34"/>
      <c r="W186" s="34"/>
      <c r="X186" s="34"/>
      <c r="Y186" s="34"/>
      <c r="Z186" s="34"/>
      <c r="AA186" s="34"/>
      <c r="AB186" s="34"/>
      <c r="AC186" s="34"/>
      <c r="AD186" s="34"/>
      <c r="AE186" s="34"/>
      <c r="AT186" s="17" t="s">
        <v>1270</v>
      </c>
      <c r="AU186" s="17" t="s">
        <v>85</v>
      </c>
    </row>
    <row r="187" spans="1:65" s="2" customFormat="1" ht="16.5" customHeight="1" x14ac:dyDescent="0.2">
      <c r="A187" s="34"/>
      <c r="B187" s="35"/>
      <c r="C187" s="238" t="s">
        <v>240</v>
      </c>
      <c r="D187" s="238" t="s">
        <v>204</v>
      </c>
      <c r="E187" s="239" t="s">
        <v>1325</v>
      </c>
      <c r="F187" s="240" t="s">
        <v>1326</v>
      </c>
      <c r="G187" s="241" t="s">
        <v>189</v>
      </c>
      <c r="H187" s="242">
        <v>0.84299999999999997</v>
      </c>
      <c r="I187" s="243"/>
      <c r="J187" s="244">
        <f>ROUND(I187*H187,2)</f>
        <v>0</v>
      </c>
      <c r="K187" s="240" t="s">
        <v>1268</v>
      </c>
      <c r="L187" s="39"/>
      <c r="M187" s="245" t="s">
        <v>1</v>
      </c>
      <c r="N187" s="246" t="s">
        <v>40</v>
      </c>
      <c r="O187" s="71"/>
      <c r="P187" s="196">
        <f>O187*H187</f>
        <v>0</v>
      </c>
      <c r="Q187" s="196">
        <v>0</v>
      </c>
      <c r="R187" s="196">
        <f>Q187*H187</f>
        <v>0</v>
      </c>
      <c r="S187" s="196">
        <v>0</v>
      </c>
      <c r="T187" s="197">
        <f>S187*H187</f>
        <v>0</v>
      </c>
      <c r="U187" s="34"/>
      <c r="V187" s="34"/>
      <c r="W187" s="34"/>
      <c r="X187" s="34"/>
      <c r="Y187" s="34"/>
      <c r="Z187" s="34"/>
      <c r="AA187" s="34"/>
      <c r="AB187" s="34"/>
      <c r="AC187" s="34"/>
      <c r="AD187" s="34"/>
      <c r="AE187" s="34"/>
      <c r="AR187" s="198" t="s">
        <v>149</v>
      </c>
      <c r="AT187" s="198" t="s">
        <v>204</v>
      </c>
      <c r="AU187" s="198" t="s">
        <v>85</v>
      </c>
      <c r="AY187" s="17" t="s">
        <v>141</v>
      </c>
      <c r="BE187" s="199">
        <f>IF(N187="základní",J187,0)</f>
        <v>0</v>
      </c>
      <c r="BF187" s="199">
        <f>IF(N187="snížená",J187,0)</f>
        <v>0</v>
      </c>
      <c r="BG187" s="199">
        <f>IF(N187="zákl. přenesená",J187,0)</f>
        <v>0</v>
      </c>
      <c r="BH187" s="199">
        <f>IF(N187="sníž. přenesená",J187,0)</f>
        <v>0</v>
      </c>
      <c r="BI187" s="199">
        <f>IF(N187="nulová",J187,0)</f>
        <v>0</v>
      </c>
      <c r="BJ187" s="17" t="s">
        <v>83</v>
      </c>
      <c r="BK187" s="199">
        <f>ROUND(I187*H187,2)</f>
        <v>0</v>
      </c>
      <c r="BL187" s="17" t="s">
        <v>149</v>
      </c>
      <c r="BM187" s="198" t="s">
        <v>1327</v>
      </c>
    </row>
    <row r="188" spans="1:65" s="2" customFormat="1" x14ac:dyDescent="0.2">
      <c r="A188" s="34"/>
      <c r="B188" s="35"/>
      <c r="C188" s="36"/>
      <c r="D188" s="200" t="s">
        <v>151</v>
      </c>
      <c r="E188" s="36"/>
      <c r="F188" s="201" t="s">
        <v>1326</v>
      </c>
      <c r="G188" s="36"/>
      <c r="H188" s="36"/>
      <c r="I188" s="202"/>
      <c r="J188" s="36"/>
      <c r="K188" s="36"/>
      <c r="L188" s="39"/>
      <c r="M188" s="203"/>
      <c r="N188" s="204"/>
      <c r="O188" s="71"/>
      <c r="P188" s="71"/>
      <c r="Q188" s="71"/>
      <c r="R188" s="71"/>
      <c r="S188" s="71"/>
      <c r="T188" s="72"/>
      <c r="U188" s="34"/>
      <c r="V188" s="34"/>
      <c r="W188" s="34"/>
      <c r="X188" s="34"/>
      <c r="Y188" s="34"/>
      <c r="Z188" s="34"/>
      <c r="AA188" s="34"/>
      <c r="AB188" s="34"/>
      <c r="AC188" s="34"/>
      <c r="AD188" s="34"/>
      <c r="AE188" s="34"/>
      <c r="AT188" s="17" t="s">
        <v>151</v>
      </c>
      <c r="AU188" s="17" t="s">
        <v>85</v>
      </c>
    </row>
    <row r="189" spans="1:65" s="2" customFormat="1" x14ac:dyDescent="0.2">
      <c r="A189" s="34"/>
      <c r="B189" s="35"/>
      <c r="C189" s="36"/>
      <c r="D189" s="254" t="s">
        <v>1270</v>
      </c>
      <c r="E189" s="36"/>
      <c r="F189" s="255" t="s">
        <v>1328</v>
      </c>
      <c r="G189" s="36"/>
      <c r="H189" s="36"/>
      <c r="I189" s="202"/>
      <c r="J189" s="36"/>
      <c r="K189" s="36"/>
      <c r="L189" s="39"/>
      <c r="M189" s="203"/>
      <c r="N189" s="204"/>
      <c r="O189" s="71"/>
      <c r="P189" s="71"/>
      <c r="Q189" s="71"/>
      <c r="R189" s="71"/>
      <c r="S189" s="71"/>
      <c r="T189" s="72"/>
      <c r="U189" s="34"/>
      <c r="V189" s="34"/>
      <c r="W189" s="34"/>
      <c r="X189" s="34"/>
      <c r="Y189" s="34"/>
      <c r="Z189" s="34"/>
      <c r="AA189" s="34"/>
      <c r="AB189" s="34"/>
      <c r="AC189" s="34"/>
      <c r="AD189" s="34"/>
      <c r="AE189" s="34"/>
      <c r="AT189" s="17" t="s">
        <v>1270</v>
      </c>
      <c r="AU189" s="17" t="s">
        <v>85</v>
      </c>
    </row>
    <row r="190" spans="1:65" s="13" customFormat="1" x14ac:dyDescent="0.2">
      <c r="B190" s="205"/>
      <c r="C190" s="206"/>
      <c r="D190" s="200" t="s">
        <v>152</v>
      </c>
      <c r="E190" s="207" t="s">
        <v>1</v>
      </c>
      <c r="F190" s="208" t="s">
        <v>1329</v>
      </c>
      <c r="G190" s="206"/>
      <c r="H190" s="209">
        <v>0.40400000000000003</v>
      </c>
      <c r="I190" s="210"/>
      <c r="J190" s="206"/>
      <c r="K190" s="206"/>
      <c r="L190" s="211"/>
      <c r="M190" s="212"/>
      <c r="N190" s="213"/>
      <c r="O190" s="213"/>
      <c r="P190" s="213"/>
      <c r="Q190" s="213"/>
      <c r="R190" s="213"/>
      <c r="S190" s="213"/>
      <c r="T190" s="214"/>
      <c r="AT190" s="215" t="s">
        <v>152</v>
      </c>
      <c r="AU190" s="215" t="s">
        <v>85</v>
      </c>
      <c r="AV190" s="13" t="s">
        <v>85</v>
      </c>
      <c r="AW190" s="13" t="s">
        <v>31</v>
      </c>
      <c r="AX190" s="13" t="s">
        <v>75</v>
      </c>
      <c r="AY190" s="215" t="s">
        <v>141</v>
      </c>
    </row>
    <row r="191" spans="1:65" s="13" customFormat="1" x14ac:dyDescent="0.2">
      <c r="B191" s="205"/>
      <c r="C191" s="206"/>
      <c r="D191" s="200" t="s">
        <v>152</v>
      </c>
      <c r="E191" s="207" t="s">
        <v>1</v>
      </c>
      <c r="F191" s="208" t="s">
        <v>1330</v>
      </c>
      <c r="G191" s="206"/>
      <c r="H191" s="209">
        <v>0.439</v>
      </c>
      <c r="I191" s="210"/>
      <c r="J191" s="206"/>
      <c r="K191" s="206"/>
      <c r="L191" s="211"/>
      <c r="M191" s="212"/>
      <c r="N191" s="213"/>
      <c r="O191" s="213"/>
      <c r="P191" s="213"/>
      <c r="Q191" s="213"/>
      <c r="R191" s="213"/>
      <c r="S191" s="213"/>
      <c r="T191" s="214"/>
      <c r="AT191" s="215" t="s">
        <v>152</v>
      </c>
      <c r="AU191" s="215" t="s">
        <v>85</v>
      </c>
      <c r="AV191" s="13" t="s">
        <v>85</v>
      </c>
      <c r="AW191" s="13" t="s">
        <v>31</v>
      </c>
      <c r="AX191" s="13" t="s">
        <v>75</v>
      </c>
      <c r="AY191" s="215" t="s">
        <v>141</v>
      </c>
    </row>
    <row r="192" spans="1:65" s="14" customFormat="1" x14ac:dyDescent="0.2">
      <c r="B192" s="216"/>
      <c r="C192" s="217"/>
      <c r="D192" s="200" t="s">
        <v>152</v>
      </c>
      <c r="E192" s="218" t="s">
        <v>1</v>
      </c>
      <c r="F192" s="219" t="s">
        <v>156</v>
      </c>
      <c r="G192" s="217"/>
      <c r="H192" s="220">
        <v>0.84299999999999997</v>
      </c>
      <c r="I192" s="221"/>
      <c r="J192" s="217"/>
      <c r="K192" s="217"/>
      <c r="L192" s="222"/>
      <c r="M192" s="223"/>
      <c r="N192" s="224"/>
      <c r="O192" s="224"/>
      <c r="P192" s="224"/>
      <c r="Q192" s="224"/>
      <c r="R192" s="224"/>
      <c r="S192" s="224"/>
      <c r="T192" s="225"/>
      <c r="AT192" s="226" t="s">
        <v>152</v>
      </c>
      <c r="AU192" s="226" t="s">
        <v>85</v>
      </c>
      <c r="AV192" s="14" t="s">
        <v>149</v>
      </c>
      <c r="AW192" s="14" t="s">
        <v>31</v>
      </c>
      <c r="AX192" s="14" t="s">
        <v>83</v>
      </c>
      <c r="AY192" s="226" t="s">
        <v>141</v>
      </c>
    </row>
    <row r="193" spans="1:65" s="2" customFormat="1" ht="33" customHeight="1" x14ac:dyDescent="0.2">
      <c r="A193" s="34"/>
      <c r="B193" s="35"/>
      <c r="C193" s="238" t="s">
        <v>249</v>
      </c>
      <c r="D193" s="238" t="s">
        <v>204</v>
      </c>
      <c r="E193" s="239" t="s">
        <v>1331</v>
      </c>
      <c r="F193" s="240" t="s">
        <v>1332</v>
      </c>
      <c r="G193" s="241" t="s">
        <v>338</v>
      </c>
      <c r="H193" s="242">
        <v>2.5</v>
      </c>
      <c r="I193" s="243"/>
      <c r="J193" s="244">
        <f>ROUND(I193*H193,2)</f>
        <v>0</v>
      </c>
      <c r="K193" s="240" t="s">
        <v>1268</v>
      </c>
      <c r="L193" s="39"/>
      <c r="M193" s="245" t="s">
        <v>1</v>
      </c>
      <c r="N193" s="246"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149</v>
      </c>
      <c r="AT193" s="198" t="s">
        <v>204</v>
      </c>
      <c r="AU193" s="198" t="s">
        <v>85</v>
      </c>
      <c r="AY193" s="17" t="s">
        <v>141</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149</v>
      </c>
      <c r="BM193" s="198" t="s">
        <v>1333</v>
      </c>
    </row>
    <row r="194" spans="1:65" s="2" customFormat="1" ht="18" x14ac:dyDescent="0.2">
      <c r="A194" s="34"/>
      <c r="B194" s="35"/>
      <c r="C194" s="36"/>
      <c r="D194" s="200" t="s">
        <v>151</v>
      </c>
      <c r="E194" s="36"/>
      <c r="F194" s="201" t="s">
        <v>1332</v>
      </c>
      <c r="G194" s="36"/>
      <c r="H194" s="36"/>
      <c r="I194" s="202"/>
      <c r="J194" s="36"/>
      <c r="K194" s="36"/>
      <c r="L194" s="39"/>
      <c r="M194" s="203"/>
      <c r="N194" s="204"/>
      <c r="O194" s="71"/>
      <c r="P194" s="71"/>
      <c r="Q194" s="71"/>
      <c r="R194" s="71"/>
      <c r="S194" s="71"/>
      <c r="T194" s="72"/>
      <c r="U194" s="34"/>
      <c r="V194" s="34"/>
      <c r="W194" s="34"/>
      <c r="X194" s="34"/>
      <c r="Y194" s="34"/>
      <c r="Z194" s="34"/>
      <c r="AA194" s="34"/>
      <c r="AB194" s="34"/>
      <c r="AC194" s="34"/>
      <c r="AD194" s="34"/>
      <c r="AE194" s="34"/>
      <c r="AT194" s="17" t="s">
        <v>151</v>
      </c>
      <c r="AU194" s="17" t="s">
        <v>85</v>
      </c>
    </row>
    <row r="195" spans="1:65" s="2" customFormat="1" x14ac:dyDescent="0.2">
      <c r="A195" s="34"/>
      <c r="B195" s="35"/>
      <c r="C195" s="36"/>
      <c r="D195" s="254" t="s">
        <v>1270</v>
      </c>
      <c r="E195" s="36"/>
      <c r="F195" s="255" t="s">
        <v>1334</v>
      </c>
      <c r="G195" s="36"/>
      <c r="H195" s="36"/>
      <c r="I195" s="202"/>
      <c r="J195" s="36"/>
      <c r="K195" s="36"/>
      <c r="L195" s="39"/>
      <c r="M195" s="203"/>
      <c r="N195" s="204"/>
      <c r="O195" s="71"/>
      <c r="P195" s="71"/>
      <c r="Q195" s="71"/>
      <c r="R195" s="71"/>
      <c r="S195" s="71"/>
      <c r="T195" s="72"/>
      <c r="U195" s="34"/>
      <c r="V195" s="34"/>
      <c r="W195" s="34"/>
      <c r="X195" s="34"/>
      <c r="Y195" s="34"/>
      <c r="Z195" s="34"/>
      <c r="AA195" s="34"/>
      <c r="AB195" s="34"/>
      <c r="AC195" s="34"/>
      <c r="AD195" s="34"/>
      <c r="AE195" s="34"/>
      <c r="AT195" s="17" t="s">
        <v>1270</v>
      </c>
      <c r="AU195" s="17" t="s">
        <v>85</v>
      </c>
    </row>
    <row r="196" spans="1:65" s="13" customFormat="1" x14ac:dyDescent="0.2">
      <c r="B196" s="205"/>
      <c r="C196" s="206"/>
      <c r="D196" s="200" t="s">
        <v>152</v>
      </c>
      <c r="E196" s="207" t="s">
        <v>1</v>
      </c>
      <c r="F196" s="208" t="s">
        <v>1335</v>
      </c>
      <c r="G196" s="206"/>
      <c r="H196" s="209">
        <v>2.5</v>
      </c>
      <c r="I196" s="210"/>
      <c r="J196" s="206"/>
      <c r="K196" s="206"/>
      <c r="L196" s="211"/>
      <c r="M196" s="212"/>
      <c r="N196" s="213"/>
      <c r="O196" s="213"/>
      <c r="P196" s="213"/>
      <c r="Q196" s="213"/>
      <c r="R196" s="213"/>
      <c r="S196" s="213"/>
      <c r="T196" s="214"/>
      <c r="AT196" s="215" t="s">
        <v>152</v>
      </c>
      <c r="AU196" s="215" t="s">
        <v>85</v>
      </c>
      <c r="AV196" s="13" t="s">
        <v>85</v>
      </c>
      <c r="AW196" s="13" t="s">
        <v>31</v>
      </c>
      <c r="AX196" s="13" t="s">
        <v>75</v>
      </c>
      <c r="AY196" s="215" t="s">
        <v>141</v>
      </c>
    </row>
    <row r="197" spans="1:65" s="14" customFormat="1" x14ac:dyDescent="0.2">
      <c r="B197" s="216"/>
      <c r="C197" s="217"/>
      <c r="D197" s="200" t="s">
        <v>152</v>
      </c>
      <c r="E197" s="218" t="s">
        <v>1</v>
      </c>
      <c r="F197" s="219" t="s">
        <v>156</v>
      </c>
      <c r="G197" s="217"/>
      <c r="H197" s="220">
        <v>2.5</v>
      </c>
      <c r="I197" s="221"/>
      <c r="J197" s="217"/>
      <c r="K197" s="217"/>
      <c r="L197" s="222"/>
      <c r="M197" s="223"/>
      <c r="N197" s="224"/>
      <c r="O197" s="224"/>
      <c r="P197" s="224"/>
      <c r="Q197" s="224"/>
      <c r="R197" s="224"/>
      <c r="S197" s="224"/>
      <c r="T197" s="225"/>
      <c r="AT197" s="226" t="s">
        <v>152</v>
      </c>
      <c r="AU197" s="226" t="s">
        <v>85</v>
      </c>
      <c r="AV197" s="14" t="s">
        <v>149</v>
      </c>
      <c r="AW197" s="14" t="s">
        <v>31</v>
      </c>
      <c r="AX197" s="14" t="s">
        <v>83</v>
      </c>
      <c r="AY197" s="226" t="s">
        <v>141</v>
      </c>
    </row>
    <row r="198" spans="1:65" s="12" customFormat="1" ht="22.75" customHeight="1" x14ac:dyDescent="0.25">
      <c r="B198" s="170"/>
      <c r="C198" s="171"/>
      <c r="D198" s="172" t="s">
        <v>74</v>
      </c>
      <c r="E198" s="184" t="s">
        <v>149</v>
      </c>
      <c r="F198" s="184" t="s">
        <v>1336</v>
      </c>
      <c r="G198" s="171"/>
      <c r="H198" s="171"/>
      <c r="I198" s="174"/>
      <c r="J198" s="185">
        <f>BK198</f>
        <v>0</v>
      </c>
      <c r="K198" s="171"/>
      <c r="L198" s="176"/>
      <c r="M198" s="177"/>
      <c r="N198" s="178"/>
      <c r="O198" s="178"/>
      <c r="P198" s="179">
        <f>SUM(P199:P203)</f>
        <v>0</v>
      </c>
      <c r="Q198" s="178"/>
      <c r="R198" s="179">
        <f>SUM(R199:R203)</f>
        <v>0</v>
      </c>
      <c r="S198" s="178"/>
      <c r="T198" s="180">
        <f>SUM(T199:T203)</f>
        <v>0</v>
      </c>
      <c r="AR198" s="181" t="s">
        <v>83</v>
      </c>
      <c r="AT198" s="182" t="s">
        <v>74</v>
      </c>
      <c r="AU198" s="182" t="s">
        <v>83</v>
      </c>
      <c r="AY198" s="181" t="s">
        <v>141</v>
      </c>
      <c r="BK198" s="183">
        <f>SUM(BK199:BK203)</f>
        <v>0</v>
      </c>
    </row>
    <row r="199" spans="1:65" s="2" customFormat="1" ht="33" customHeight="1" x14ac:dyDescent="0.2">
      <c r="A199" s="34"/>
      <c r="B199" s="35"/>
      <c r="C199" s="238" t="s">
        <v>257</v>
      </c>
      <c r="D199" s="238" t="s">
        <v>204</v>
      </c>
      <c r="E199" s="239" t="s">
        <v>1337</v>
      </c>
      <c r="F199" s="240" t="s">
        <v>1338</v>
      </c>
      <c r="G199" s="241" t="s">
        <v>331</v>
      </c>
      <c r="H199" s="242">
        <v>2</v>
      </c>
      <c r="I199" s="243"/>
      <c r="J199" s="244">
        <f>ROUND(I199*H199,2)</f>
        <v>0</v>
      </c>
      <c r="K199" s="240" t="s">
        <v>1268</v>
      </c>
      <c r="L199" s="39"/>
      <c r="M199" s="245" t="s">
        <v>1</v>
      </c>
      <c r="N199" s="246" t="s">
        <v>40</v>
      </c>
      <c r="O199" s="71"/>
      <c r="P199" s="196">
        <f>O199*H199</f>
        <v>0</v>
      </c>
      <c r="Q199" s="196">
        <v>0</v>
      </c>
      <c r="R199" s="196">
        <f>Q199*H199</f>
        <v>0</v>
      </c>
      <c r="S199" s="196">
        <v>0</v>
      </c>
      <c r="T199" s="197">
        <f>S199*H199</f>
        <v>0</v>
      </c>
      <c r="U199" s="34"/>
      <c r="V199" s="34"/>
      <c r="W199" s="34"/>
      <c r="X199" s="34"/>
      <c r="Y199" s="34"/>
      <c r="Z199" s="34"/>
      <c r="AA199" s="34"/>
      <c r="AB199" s="34"/>
      <c r="AC199" s="34"/>
      <c r="AD199" s="34"/>
      <c r="AE199" s="34"/>
      <c r="AR199" s="198" t="s">
        <v>149</v>
      </c>
      <c r="AT199" s="198" t="s">
        <v>204</v>
      </c>
      <c r="AU199" s="198" t="s">
        <v>85</v>
      </c>
      <c r="AY199" s="17" t="s">
        <v>141</v>
      </c>
      <c r="BE199" s="199">
        <f>IF(N199="základní",J199,0)</f>
        <v>0</v>
      </c>
      <c r="BF199" s="199">
        <f>IF(N199="snížená",J199,0)</f>
        <v>0</v>
      </c>
      <c r="BG199" s="199">
        <f>IF(N199="zákl. přenesená",J199,0)</f>
        <v>0</v>
      </c>
      <c r="BH199" s="199">
        <f>IF(N199="sníž. přenesená",J199,0)</f>
        <v>0</v>
      </c>
      <c r="BI199" s="199">
        <f>IF(N199="nulová",J199,0)</f>
        <v>0</v>
      </c>
      <c r="BJ199" s="17" t="s">
        <v>83</v>
      </c>
      <c r="BK199" s="199">
        <f>ROUND(I199*H199,2)</f>
        <v>0</v>
      </c>
      <c r="BL199" s="17" t="s">
        <v>149</v>
      </c>
      <c r="BM199" s="198" t="s">
        <v>1339</v>
      </c>
    </row>
    <row r="200" spans="1:65" s="2" customFormat="1" ht="18" x14ac:dyDescent="0.2">
      <c r="A200" s="34"/>
      <c r="B200" s="35"/>
      <c r="C200" s="36"/>
      <c r="D200" s="200" t="s">
        <v>151</v>
      </c>
      <c r="E200" s="36"/>
      <c r="F200" s="201" t="s">
        <v>1338</v>
      </c>
      <c r="G200" s="36"/>
      <c r="H200" s="36"/>
      <c r="I200" s="202"/>
      <c r="J200" s="36"/>
      <c r="K200" s="36"/>
      <c r="L200" s="39"/>
      <c r="M200" s="203"/>
      <c r="N200" s="204"/>
      <c r="O200" s="71"/>
      <c r="P200" s="71"/>
      <c r="Q200" s="71"/>
      <c r="R200" s="71"/>
      <c r="S200" s="71"/>
      <c r="T200" s="72"/>
      <c r="U200" s="34"/>
      <c r="V200" s="34"/>
      <c r="W200" s="34"/>
      <c r="X200" s="34"/>
      <c r="Y200" s="34"/>
      <c r="Z200" s="34"/>
      <c r="AA200" s="34"/>
      <c r="AB200" s="34"/>
      <c r="AC200" s="34"/>
      <c r="AD200" s="34"/>
      <c r="AE200" s="34"/>
      <c r="AT200" s="17" t="s">
        <v>151</v>
      </c>
      <c r="AU200" s="17" t="s">
        <v>85</v>
      </c>
    </row>
    <row r="201" spans="1:65" s="2" customFormat="1" x14ac:dyDescent="0.2">
      <c r="A201" s="34"/>
      <c r="B201" s="35"/>
      <c r="C201" s="36"/>
      <c r="D201" s="254" t="s">
        <v>1270</v>
      </c>
      <c r="E201" s="36"/>
      <c r="F201" s="255" t="s">
        <v>1340</v>
      </c>
      <c r="G201" s="36"/>
      <c r="H201" s="36"/>
      <c r="I201" s="202"/>
      <c r="J201" s="36"/>
      <c r="K201" s="36"/>
      <c r="L201" s="39"/>
      <c r="M201" s="203"/>
      <c r="N201" s="204"/>
      <c r="O201" s="71"/>
      <c r="P201" s="71"/>
      <c r="Q201" s="71"/>
      <c r="R201" s="71"/>
      <c r="S201" s="71"/>
      <c r="T201" s="72"/>
      <c r="U201" s="34"/>
      <c r="V201" s="34"/>
      <c r="W201" s="34"/>
      <c r="X201" s="34"/>
      <c r="Y201" s="34"/>
      <c r="Z201" s="34"/>
      <c r="AA201" s="34"/>
      <c r="AB201" s="34"/>
      <c r="AC201" s="34"/>
      <c r="AD201" s="34"/>
      <c r="AE201" s="34"/>
      <c r="AT201" s="17" t="s">
        <v>1270</v>
      </c>
      <c r="AU201" s="17" t="s">
        <v>85</v>
      </c>
    </row>
    <row r="202" spans="1:65" s="13" customFormat="1" x14ac:dyDescent="0.2">
      <c r="B202" s="205"/>
      <c r="C202" s="206"/>
      <c r="D202" s="200" t="s">
        <v>152</v>
      </c>
      <c r="E202" s="207" t="s">
        <v>1</v>
      </c>
      <c r="F202" s="208" t="s">
        <v>1341</v>
      </c>
      <c r="G202" s="206"/>
      <c r="H202" s="209">
        <v>2</v>
      </c>
      <c r="I202" s="210"/>
      <c r="J202" s="206"/>
      <c r="K202" s="206"/>
      <c r="L202" s="211"/>
      <c r="M202" s="212"/>
      <c r="N202" s="213"/>
      <c r="O202" s="213"/>
      <c r="P202" s="213"/>
      <c r="Q202" s="213"/>
      <c r="R202" s="213"/>
      <c r="S202" s="213"/>
      <c r="T202" s="214"/>
      <c r="AT202" s="215" t="s">
        <v>152</v>
      </c>
      <c r="AU202" s="215" t="s">
        <v>85</v>
      </c>
      <c r="AV202" s="13" t="s">
        <v>85</v>
      </c>
      <c r="AW202" s="13" t="s">
        <v>31</v>
      </c>
      <c r="AX202" s="13" t="s">
        <v>75</v>
      </c>
      <c r="AY202" s="215" t="s">
        <v>141</v>
      </c>
    </row>
    <row r="203" spans="1:65" s="14" customFormat="1" x14ac:dyDescent="0.2">
      <c r="B203" s="216"/>
      <c r="C203" s="217"/>
      <c r="D203" s="200" t="s">
        <v>152</v>
      </c>
      <c r="E203" s="218" t="s">
        <v>1</v>
      </c>
      <c r="F203" s="219" t="s">
        <v>156</v>
      </c>
      <c r="G203" s="217"/>
      <c r="H203" s="220">
        <v>2</v>
      </c>
      <c r="I203" s="221"/>
      <c r="J203" s="217"/>
      <c r="K203" s="217"/>
      <c r="L203" s="222"/>
      <c r="M203" s="223"/>
      <c r="N203" s="224"/>
      <c r="O203" s="224"/>
      <c r="P203" s="224"/>
      <c r="Q203" s="224"/>
      <c r="R203" s="224"/>
      <c r="S203" s="224"/>
      <c r="T203" s="225"/>
      <c r="AT203" s="226" t="s">
        <v>152</v>
      </c>
      <c r="AU203" s="226" t="s">
        <v>85</v>
      </c>
      <c r="AV203" s="14" t="s">
        <v>149</v>
      </c>
      <c r="AW203" s="14" t="s">
        <v>31</v>
      </c>
      <c r="AX203" s="14" t="s">
        <v>83</v>
      </c>
      <c r="AY203" s="226" t="s">
        <v>141</v>
      </c>
    </row>
    <row r="204" spans="1:65" s="12" customFormat="1" ht="22.75" customHeight="1" x14ac:dyDescent="0.25">
      <c r="B204" s="170"/>
      <c r="C204" s="171"/>
      <c r="D204" s="172" t="s">
        <v>74</v>
      </c>
      <c r="E204" s="184" t="s">
        <v>186</v>
      </c>
      <c r="F204" s="184" t="s">
        <v>1342</v>
      </c>
      <c r="G204" s="171"/>
      <c r="H204" s="171"/>
      <c r="I204" s="174"/>
      <c r="J204" s="185">
        <f>BK204</f>
        <v>0</v>
      </c>
      <c r="K204" s="171"/>
      <c r="L204" s="176"/>
      <c r="M204" s="177"/>
      <c r="N204" s="178"/>
      <c r="O204" s="178"/>
      <c r="P204" s="179">
        <f>SUM(P205:P213)</f>
        <v>0</v>
      </c>
      <c r="Q204" s="178"/>
      <c r="R204" s="179">
        <f>SUM(R205:R213)</f>
        <v>0</v>
      </c>
      <c r="S204" s="178"/>
      <c r="T204" s="180">
        <f>SUM(T205:T213)</f>
        <v>0</v>
      </c>
      <c r="AR204" s="181" t="s">
        <v>83</v>
      </c>
      <c r="AT204" s="182" t="s">
        <v>74</v>
      </c>
      <c r="AU204" s="182" t="s">
        <v>83</v>
      </c>
      <c r="AY204" s="181" t="s">
        <v>141</v>
      </c>
      <c r="BK204" s="183">
        <f>SUM(BK205:BK213)</f>
        <v>0</v>
      </c>
    </row>
    <row r="205" spans="1:65" s="2" customFormat="1" ht="33" customHeight="1" x14ac:dyDescent="0.2">
      <c r="A205" s="34"/>
      <c r="B205" s="35"/>
      <c r="C205" s="238" t="s">
        <v>8</v>
      </c>
      <c r="D205" s="238" t="s">
        <v>204</v>
      </c>
      <c r="E205" s="239" t="s">
        <v>1343</v>
      </c>
      <c r="F205" s="240" t="s">
        <v>1344</v>
      </c>
      <c r="G205" s="241" t="s">
        <v>331</v>
      </c>
      <c r="H205" s="242">
        <v>36</v>
      </c>
      <c r="I205" s="243"/>
      <c r="J205" s="244">
        <f>ROUND(I205*H205,2)</f>
        <v>0</v>
      </c>
      <c r="K205" s="240" t="s">
        <v>1268</v>
      </c>
      <c r="L205" s="39"/>
      <c r="M205" s="245" t="s">
        <v>1</v>
      </c>
      <c r="N205" s="246" t="s">
        <v>40</v>
      </c>
      <c r="O205" s="71"/>
      <c r="P205" s="196">
        <f>O205*H205</f>
        <v>0</v>
      </c>
      <c r="Q205" s="196">
        <v>0</v>
      </c>
      <c r="R205" s="196">
        <f>Q205*H205</f>
        <v>0</v>
      </c>
      <c r="S205" s="196">
        <v>0</v>
      </c>
      <c r="T205" s="197">
        <f>S205*H205</f>
        <v>0</v>
      </c>
      <c r="U205" s="34"/>
      <c r="V205" s="34"/>
      <c r="W205" s="34"/>
      <c r="X205" s="34"/>
      <c r="Y205" s="34"/>
      <c r="Z205" s="34"/>
      <c r="AA205" s="34"/>
      <c r="AB205" s="34"/>
      <c r="AC205" s="34"/>
      <c r="AD205" s="34"/>
      <c r="AE205" s="34"/>
      <c r="AR205" s="198" t="s">
        <v>149</v>
      </c>
      <c r="AT205" s="198" t="s">
        <v>204</v>
      </c>
      <c r="AU205" s="198" t="s">
        <v>85</v>
      </c>
      <c r="AY205" s="17" t="s">
        <v>141</v>
      </c>
      <c r="BE205" s="199">
        <f>IF(N205="základní",J205,0)</f>
        <v>0</v>
      </c>
      <c r="BF205" s="199">
        <f>IF(N205="snížená",J205,0)</f>
        <v>0</v>
      </c>
      <c r="BG205" s="199">
        <f>IF(N205="zákl. přenesená",J205,0)</f>
        <v>0</v>
      </c>
      <c r="BH205" s="199">
        <f>IF(N205="sníž. přenesená",J205,0)</f>
        <v>0</v>
      </c>
      <c r="BI205" s="199">
        <f>IF(N205="nulová",J205,0)</f>
        <v>0</v>
      </c>
      <c r="BJ205" s="17" t="s">
        <v>83</v>
      </c>
      <c r="BK205" s="199">
        <f>ROUND(I205*H205,2)</f>
        <v>0</v>
      </c>
      <c r="BL205" s="17" t="s">
        <v>149</v>
      </c>
      <c r="BM205" s="198" t="s">
        <v>1345</v>
      </c>
    </row>
    <row r="206" spans="1:65" s="2" customFormat="1" ht="18" x14ac:dyDescent="0.2">
      <c r="A206" s="34"/>
      <c r="B206" s="35"/>
      <c r="C206" s="36"/>
      <c r="D206" s="200" t="s">
        <v>151</v>
      </c>
      <c r="E206" s="36"/>
      <c r="F206" s="201" t="s">
        <v>1344</v>
      </c>
      <c r="G206" s="36"/>
      <c r="H206" s="36"/>
      <c r="I206" s="202"/>
      <c r="J206" s="36"/>
      <c r="K206" s="36"/>
      <c r="L206" s="39"/>
      <c r="M206" s="203"/>
      <c r="N206" s="204"/>
      <c r="O206" s="71"/>
      <c r="P206" s="71"/>
      <c r="Q206" s="71"/>
      <c r="R206" s="71"/>
      <c r="S206" s="71"/>
      <c r="T206" s="72"/>
      <c r="U206" s="34"/>
      <c r="V206" s="34"/>
      <c r="W206" s="34"/>
      <c r="X206" s="34"/>
      <c r="Y206" s="34"/>
      <c r="Z206" s="34"/>
      <c r="AA206" s="34"/>
      <c r="AB206" s="34"/>
      <c r="AC206" s="34"/>
      <c r="AD206" s="34"/>
      <c r="AE206" s="34"/>
      <c r="AT206" s="17" t="s">
        <v>151</v>
      </c>
      <c r="AU206" s="17" t="s">
        <v>85</v>
      </c>
    </row>
    <row r="207" spans="1:65" s="2" customFormat="1" x14ac:dyDescent="0.2">
      <c r="A207" s="34"/>
      <c r="B207" s="35"/>
      <c r="C207" s="36"/>
      <c r="D207" s="254" t="s">
        <v>1270</v>
      </c>
      <c r="E207" s="36"/>
      <c r="F207" s="255" t="s">
        <v>1346</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1270</v>
      </c>
      <c r="AU207" s="17" t="s">
        <v>85</v>
      </c>
    </row>
    <row r="208" spans="1:65" s="13" customFormat="1" x14ac:dyDescent="0.2">
      <c r="B208" s="205"/>
      <c r="C208" s="206"/>
      <c r="D208" s="200" t="s">
        <v>152</v>
      </c>
      <c r="E208" s="207" t="s">
        <v>1</v>
      </c>
      <c r="F208" s="208" t="s">
        <v>1347</v>
      </c>
      <c r="G208" s="206"/>
      <c r="H208" s="209">
        <v>36</v>
      </c>
      <c r="I208" s="210"/>
      <c r="J208" s="206"/>
      <c r="K208" s="206"/>
      <c r="L208" s="211"/>
      <c r="M208" s="212"/>
      <c r="N208" s="213"/>
      <c r="O208" s="213"/>
      <c r="P208" s="213"/>
      <c r="Q208" s="213"/>
      <c r="R208" s="213"/>
      <c r="S208" s="213"/>
      <c r="T208" s="214"/>
      <c r="AT208" s="215" t="s">
        <v>152</v>
      </c>
      <c r="AU208" s="215" t="s">
        <v>85</v>
      </c>
      <c r="AV208" s="13" t="s">
        <v>85</v>
      </c>
      <c r="AW208" s="13" t="s">
        <v>31</v>
      </c>
      <c r="AX208" s="13" t="s">
        <v>75</v>
      </c>
      <c r="AY208" s="215" t="s">
        <v>141</v>
      </c>
    </row>
    <row r="209" spans="1:65" s="14" customFormat="1" x14ac:dyDescent="0.2">
      <c r="B209" s="216"/>
      <c r="C209" s="217"/>
      <c r="D209" s="200" t="s">
        <v>152</v>
      </c>
      <c r="E209" s="218" t="s">
        <v>1</v>
      </c>
      <c r="F209" s="219" t="s">
        <v>156</v>
      </c>
      <c r="G209" s="217"/>
      <c r="H209" s="220">
        <v>36</v>
      </c>
      <c r="I209" s="221"/>
      <c r="J209" s="217"/>
      <c r="K209" s="217"/>
      <c r="L209" s="222"/>
      <c r="M209" s="223"/>
      <c r="N209" s="224"/>
      <c r="O209" s="224"/>
      <c r="P209" s="224"/>
      <c r="Q209" s="224"/>
      <c r="R209" s="224"/>
      <c r="S209" s="224"/>
      <c r="T209" s="225"/>
      <c r="AT209" s="226" t="s">
        <v>152</v>
      </c>
      <c r="AU209" s="226" t="s">
        <v>85</v>
      </c>
      <c r="AV209" s="14" t="s">
        <v>149</v>
      </c>
      <c r="AW209" s="14" t="s">
        <v>31</v>
      </c>
      <c r="AX209" s="14" t="s">
        <v>83</v>
      </c>
      <c r="AY209" s="226" t="s">
        <v>141</v>
      </c>
    </row>
    <row r="210" spans="1:65" s="2" customFormat="1" ht="16.5" customHeight="1" x14ac:dyDescent="0.2">
      <c r="A210" s="34"/>
      <c r="B210" s="35"/>
      <c r="C210" s="186" t="s">
        <v>275</v>
      </c>
      <c r="D210" s="186" t="s">
        <v>143</v>
      </c>
      <c r="E210" s="187" t="s">
        <v>1348</v>
      </c>
      <c r="F210" s="188" t="s">
        <v>1349</v>
      </c>
      <c r="G210" s="189" t="s">
        <v>1350</v>
      </c>
      <c r="H210" s="190">
        <v>54.612000000000002</v>
      </c>
      <c r="I210" s="191"/>
      <c r="J210" s="192">
        <f>ROUND(I210*H210,2)</f>
        <v>0</v>
      </c>
      <c r="K210" s="188" t="s">
        <v>1268</v>
      </c>
      <c r="L210" s="193"/>
      <c r="M210" s="194" t="s">
        <v>1</v>
      </c>
      <c r="N210" s="195" t="s">
        <v>40</v>
      </c>
      <c r="O210" s="71"/>
      <c r="P210" s="196">
        <f>O210*H210</f>
        <v>0</v>
      </c>
      <c r="Q210" s="196">
        <v>0</v>
      </c>
      <c r="R210" s="196">
        <f>Q210*H210</f>
        <v>0</v>
      </c>
      <c r="S210" s="196">
        <v>0</v>
      </c>
      <c r="T210" s="197">
        <f>S210*H210</f>
        <v>0</v>
      </c>
      <c r="U210" s="34"/>
      <c r="V210" s="34"/>
      <c r="W210" s="34"/>
      <c r="X210" s="34"/>
      <c r="Y210" s="34"/>
      <c r="Z210" s="34"/>
      <c r="AA210" s="34"/>
      <c r="AB210" s="34"/>
      <c r="AC210" s="34"/>
      <c r="AD210" s="34"/>
      <c r="AE210" s="34"/>
      <c r="AR210" s="198" t="s">
        <v>148</v>
      </c>
      <c r="AT210" s="198" t="s">
        <v>143</v>
      </c>
      <c r="AU210" s="198" t="s">
        <v>85</v>
      </c>
      <c r="AY210" s="17" t="s">
        <v>141</v>
      </c>
      <c r="BE210" s="199">
        <f>IF(N210="základní",J210,0)</f>
        <v>0</v>
      </c>
      <c r="BF210" s="199">
        <f>IF(N210="snížená",J210,0)</f>
        <v>0</v>
      </c>
      <c r="BG210" s="199">
        <f>IF(N210="zákl. přenesená",J210,0)</f>
        <v>0</v>
      </c>
      <c r="BH210" s="199">
        <f>IF(N210="sníž. přenesená",J210,0)</f>
        <v>0</v>
      </c>
      <c r="BI210" s="199">
        <f>IF(N210="nulová",J210,0)</f>
        <v>0</v>
      </c>
      <c r="BJ210" s="17" t="s">
        <v>83</v>
      </c>
      <c r="BK210" s="199">
        <f>ROUND(I210*H210,2)</f>
        <v>0</v>
      </c>
      <c r="BL210" s="17" t="s">
        <v>149</v>
      </c>
      <c r="BM210" s="198" t="s">
        <v>1351</v>
      </c>
    </row>
    <row r="211" spans="1:65" s="2" customFormat="1" x14ac:dyDescent="0.2">
      <c r="A211" s="34"/>
      <c r="B211" s="35"/>
      <c r="C211" s="36"/>
      <c r="D211" s="200" t="s">
        <v>151</v>
      </c>
      <c r="E211" s="36"/>
      <c r="F211" s="201" t="s">
        <v>1349</v>
      </c>
      <c r="G211" s="36"/>
      <c r="H211" s="36"/>
      <c r="I211" s="202"/>
      <c r="J211" s="36"/>
      <c r="K211" s="36"/>
      <c r="L211" s="39"/>
      <c r="M211" s="203"/>
      <c r="N211" s="204"/>
      <c r="O211" s="71"/>
      <c r="P211" s="71"/>
      <c r="Q211" s="71"/>
      <c r="R211" s="71"/>
      <c r="S211" s="71"/>
      <c r="T211" s="72"/>
      <c r="U211" s="34"/>
      <c r="V211" s="34"/>
      <c r="W211" s="34"/>
      <c r="X211" s="34"/>
      <c r="Y211" s="34"/>
      <c r="Z211" s="34"/>
      <c r="AA211" s="34"/>
      <c r="AB211" s="34"/>
      <c r="AC211" s="34"/>
      <c r="AD211" s="34"/>
      <c r="AE211" s="34"/>
      <c r="AT211" s="17" t="s">
        <v>151</v>
      </c>
      <c r="AU211" s="17" t="s">
        <v>85</v>
      </c>
    </row>
    <row r="212" spans="1:65" s="13" customFormat="1" x14ac:dyDescent="0.2">
      <c r="B212" s="205"/>
      <c r="C212" s="206"/>
      <c r="D212" s="200" t="s">
        <v>152</v>
      </c>
      <c r="E212" s="207" t="s">
        <v>1</v>
      </c>
      <c r="F212" s="208" t="s">
        <v>1352</v>
      </c>
      <c r="G212" s="206"/>
      <c r="H212" s="209">
        <v>54.612000000000002</v>
      </c>
      <c r="I212" s="210"/>
      <c r="J212" s="206"/>
      <c r="K212" s="206"/>
      <c r="L212" s="211"/>
      <c r="M212" s="212"/>
      <c r="N212" s="213"/>
      <c r="O212" s="213"/>
      <c r="P212" s="213"/>
      <c r="Q212" s="213"/>
      <c r="R212" s="213"/>
      <c r="S212" s="213"/>
      <c r="T212" s="214"/>
      <c r="AT212" s="215" t="s">
        <v>152</v>
      </c>
      <c r="AU212" s="215" t="s">
        <v>85</v>
      </c>
      <c r="AV212" s="13" t="s">
        <v>85</v>
      </c>
      <c r="AW212" s="13" t="s">
        <v>31</v>
      </c>
      <c r="AX212" s="13" t="s">
        <v>75</v>
      </c>
      <c r="AY212" s="215" t="s">
        <v>141</v>
      </c>
    </row>
    <row r="213" spans="1:65" s="14" customFormat="1" x14ac:dyDescent="0.2">
      <c r="B213" s="216"/>
      <c r="C213" s="217"/>
      <c r="D213" s="200" t="s">
        <v>152</v>
      </c>
      <c r="E213" s="218" t="s">
        <v>1</v>
      </c>
      <c r="F213" s="219" t="s">
        <v>156</v>
      </c>
      <c r="G213" s="217"/>
      <c r="H213" s="220">
        <v>54.612000000000002</v>
      </c>
      <c r="I213" s="221"/>
      <c r="J213" s="217"/>
      <c r="K213" s="217"/>
      <c r="L213" s="222"/>
      <c r="M213" s="223"/>
      <c r="N213" s="224"/>
      <c r="O213" s="224"/>
      <c r="P213" s="224"/>
      <c r="Q213" s="224"/>
      <c r="R213" s="224"/>
      <c r="S213" s="224"/>
      <c r="T213" s="225"/>
      <c r="AT213" s="226" t="s">
        <v>152</v>
      </c>
      <c r="AU213" s="226" t="s">
        <v>85</v>
      </c>
      <c r="AV213" s="14" t="s">
        <v>149</v>
      </c>
      <c r="AW213" s="14" t="s">
        <v>31</v>
      </c>
      <c r="AX213" s="14" t="s">
        <v>83</v>
      </c>
      <c r="AY213" s="226" t="s">
        <v>141</v>
      </c>
    </row>
    <row r="214" spans="1:65" s="12" customFormat="1" ht="22.75" customHeight="1" x14ac:dyDescent="0.25">
      <c r="B214" s="170"/>
      <c r="C214" s="171"/>
      <c r="D214" s="172" t="s">
        <v>74</v>
      </c>
      <c r="E214" s="184" t="s">
        <v>216</v>
      </c>
      <c r="F214" s="184" t="s">
        <v>1137</v>
      </c>
      <c r="G214" s="171"/>
      <c r="H214" s="171"/>
      <c r="I214" s="174"/>
      <c r="J214" s="185">
        <f>BK214</f>
        <v>0</v>
      </c>
      <c r="K214" s="171"/>
      <c r="L214" s="176"/>
      <c r="M214" s="177"/>
      <c r="N214" s="178"/>
      <c r="O214" s="178"/>
      <c r="P214" s="179">
        <f>SUM(P215:P259)</f>
        <v>0</v>
      </c>
      <c r="Q214" s="178"/>
      <c r="R214" s="179">
        <f>SUM(R215:R259)</f>
        <v>0</v>
      </c>
      <c r="S214" s="178"/>
      <c r="T214" s="180">
        <f>SUM(T215:T259)</f>
        <v>0</v>
      </c>
      <c r="AR214" s="181" t="s">
        <v>83</v>
      </c>
      <c r="AT214" s="182" t="s">
        <v>74</v>
      </c>
      <c r="AU214" s="182" t="s">
        <v>83</v>
      </c>
      <c r="AY214" s="181" t="s">
        <v>141</v>
      </c>
      <c r="BK214" s="183">
        <f>SUM(BK215:BK259)</f>
        <v>0</v>
      </c>
    </row>
    <row r="215" spans="1:65" s="2" customFormat="1" ht="16.5" customHeight="1" x14ac:dyDescent="0.2">
      <c r="A215" s="34"/>
      <c r="B215" s="35"/>
      <c r="C215" s="238" t="s">
        <v>280</v>
      </c>
      <c r="D215" s="238" t="s">
        <v>204</v>
      </c>
      <c r="E215" s="239" t="s">
        <v>1353</v>
      </c>
      <c r="F215" s="240" t="s">
        <v>1354</v>
      </c>
      <c r="G215" s="241" t="s">
        <v>243</v>
      </c>
      <c r="H215" s="242">
        <v>39</v>
      </c>
      <c r="I215" s="243"/>
      <c r="J215" s="244">
        <f>ROUND(I215*H215,2)</f>
        <v>0</v>
      </c>
      <c r="K215" s="240" t="s">
        <v>1268</v>
      </c>
      <c r="L215" s="39"/>
      <c r="M215" s="245" t="s">
        <v>1</v>
      </c>
      <c r="N215" s="246"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149</v>
      </c>
      <c r="AT215" s="198" t="s">
        <v>204</v>
      </c>
      <c r="AU215" s="198" t="s">
        <v>85</v>
      </c>
      <c r="AY215" s="17" t="s">
        <v>141</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149</v>
      </c>
      <c r="BM215" s="198" t="s">
        <v>1355</v>
      </c>
    </row>
    <row r="216" spans="1:65" s="2" customFormat="1" x14ac:dyDescent="0.2">
      <c r="A216" s="34"/>
      <c r="B216" s="35"/>
      <c r="C216" s="36"/>
      <c r="D216" s="200" t="s">
        <v>151</v>
      </c>
      <c r="E216" s="36"/>
      <c r="F216" s="201" t="s">
        <v>1354</v>
      </c>
      <c r="G216" s="36"/>
      <c r="H216" s="36"/>
      <c r="I216" s="202"/>
      <c r="J216" s="36"/>
      <c r="K216" s="36"/>
      <c r="L216" s="39"/>
      <c r="M216" s="203"/>
      <c r="N216" s="204"/>
      <c r="O216" s="71"/>
      <c r="P216" s="71"/>
      <c r="Q216" s="71"/>
      <c r="R216" s="71"/>
      <c r="S216" s="71"/>
      <c r="T216" s="72"/>
      <c r="U216" s="34"/>
      <c r="V216" s="34"/>
      <c r="W216" s="34"/>
      <c r="X216" s="34"/>
      <c r="Y216" s="34"/>
      <c r="Z216" s="34"/>
      <c r="AA216" s="34"/>
      <c r="AB216" s="34"/>
      <c r="AC216" s="34"/>
      <c r="AD216" s="34"/>
      <c r="AE216" s="34"/>
      <c r="AT216" s="17" t="s">
        <v>151</v>
      </c>
      <c r="AU216" s="17" t="s">
        <v>85</v>
      </c>
    </row>
    <row r="217" spans="1:65" s="2" customFormat="1" x14ac:dyDescent="0.2">
      <c r="A217" s="34"/>
      <c r="B217" s="35"/>
      <c r="C217" s="36"/>
      <c r="D217" s="254" t="s">
        <v>1270</v>
      </c>
      <c r="E217" s="36"/>
      <c r="F217" s="255" t="s">
        <v>1356</v>
      </c>
      <c r="G217" s="36"/>
      <c r="H217" s="36"/>
      <c r="I217" s="202"/>
      <c r="J217" s="36"/>
      <c r="K217" s="36"/>
      <c r="L217" s="39"/>
      <c r="M217" s="203"/>
      <c r="N217" s="204"/>
      <c r="O217" s="71"/>
      <c r="P217" s="71"/>
      <c r="Q217" s="71"/>
      <c r="R217" s="71"/>
      <c r="S217" s="71"/>
      <c r="T217" s="72"/>
      <c r="U217" s="34"/>
      <c r="V217" s="34"/>
      <c r="W217" s="34"/>
      <c r="X217" s="34"/>
      <c r="Y217" s="34"/>
      <c r="Z217" s="34"/>
      <c r="AA217" s="34"/>
      <c r="AB217" s="34"/>
      <c r="AC217" s="34"/>
      <c r="AD217" s="34"/>
      <c r="AE217" s="34"/>
      <c r="AT217" s="17" t="s">
        <v>1270</v>
      </c>
      <c r="AU217" s="17" t="s">
        <v>85</v>
      </c>
    </row>
    <row r="218" spans="1:65" s="13" customFormat="1" x14ac:dyDescent="0.2">
      <c r="B218" s="205"/>
      <c r="C218" s="206"/>
      <c r="D218" s="200" t="s">
        <v>152</v>
      </c>
      <c r="E218" s="207" t="s">
        <v>1</v>
      </c>
      <c r="F218" s="208" t="s">
        <v>1357</v>
      </c>
      <c r="G218" s="206"/>
      <c r="H218" s="209">
        <v>39</v>
      </c>
      <c r="I218" s="210"/>
      <c r="J218" s="206"/>
      <c r="K218" s="206"/>
      <c r="L218" s="211"/>
      <c r="M218" s="212"/>
      <c r="N218" s="213"/>
      <c r="O218" s="213"/>
      <c r="P218" s="213"/>
      <c r="Q218" s="213"/>
      <c r="R218" s="213"/>
      <c r="S218" s="213"/>
      <c r="T218" s="214"/>
      <c r="AT218" s="215" t="s">
        <v>152</v>
      </c>
      <c r="AU218" s="215" t="s">
        <v>85</v>
      </c>
      <c r="AV218" s="13" t="s">
        <v>85</v>
      </c>
      <c r="AW218" s="13" t="s">
        <v>31</v>
      </c>
      <c r="AX218" s="13" t="s">
        <v>75</v>
      </c>
      <c r="AY218" s="215" t="s">
        <v>141</v>
      </c>
    </row>
    <row r="219" spans="1:65" s="14" customFormat="1" x14ac:dyDescent="0.2">
      <c r="B219" s="216"/>
      <c r="C219" s="217"/>
      <c r="D219" s="200" t="s">
        <v>152</v>
      </c>
      <c r="E219" s="218" t="s">
        <v>1</v>
      </c>
      <c r="F219" s="219" t="s">
        <v>156</v>
      </c>
      <c r="G219" s="217"/>
      <c r="H219" s="220">
        <v>39</v>
      </c>
      <c r="I219" s="221"/>
      <c r="J219" s="217"/>
      <c r="K219" s="217"/>
      <c r="L219" s="222"/>
      <c r="M219" s="223"/>
      <c r="N219" s="224"/>
      <c r="O219" s="224"/>
      <c r="P219" s="224"/>
      <c r="Q219" s="224"/>
      <c r="R219" s="224"/>
      <c r="S219" s="224"/>
      <c r="T219" s="225"/>
      <c r="AT219" s="226" t="s">
        <v>152</v>
      </c>
      <c r="AU219" s="226" t="s">
        <v>85</v>
      </c>
      <c r="AV219" s="14" t="s">
        <v>149</v>
      </c>
      <c r="AW219" s="14" t="s">
        <v>31</v>
      </c>
      <c r="AX219" s="14" t="s">
        <v>83</v>
      </c>
      <c r="AY219" s="226" t="s">
        <v>141</v>
      </c>
    </row>
    <row r="220" spans="1:65" s="2" customFormat="1" ht="16.5" customHeight="1" x14ac:dyDescent="0.2">
      <c r="A220" s="34"/>
      <c r="B220" s="35"/>
      <c r="C220" s="238" t="s">
        <v>288</v>
      </c>
      <c r="D220" s="238" t="s">
        <v>204</v>
      </c>
      <c r="E220" s="239" t="s">
        <v>1358</v>
      </c>
      <c r="F220" s="240" t="s">
        <v>1359</v>
      </c>
      <c r="G220" s="241" t="s">
        <v>243</v>
      </c>
      <c r="H220" s="242">
        <v>39</v>
      </c>
      <c r="I220" s="243"/>
      <c r="J220" s="244">
        <f>ROUND(I220*H220,2)</f>
        <v>0</v>
      </c>
      <c r="K220" s="240" t="s">
        <v>1268</v>
      </c>
      <c r="L220" s="39"/>
      <c r="M220" s="245" t="s">
        <v>1</v>
      </c>
      <c r="N220" s="246" t="s">
        <v>40</v>
      </c>
      <c r="O220" s="71"/>
      <c r="P220" s="196">
        <f>O220*H220</f>
        <v>0</v>
      </c>
      <c r="Q220" s="196">
        <v>0</v>
      </c>
      <c r="R220" s="196">
        <f>Q220*H220</f>
        <v>0</v>
      </c>
      <c r="S220" s="196">
        <v>0</v>
      </c>
      <c r="T220" s="197">
        <f>S220*H220</f>
        <v>0</v>
      </c>
      <c r="U220" s="34"/>
      <c r="V220" s="34"/>
      <c r="W220" s="34"/>
      <c r="X220" s="34"/>
      <c r="Y220" s="34"/>
      <c r="Z220" s="34"/>
      <c r="AA220" s="34"/>
      <c r="AB220" s="34"/>
      <c r="AC220" s="34"/>
      <c r="AD220" s="34"/>
      <c r="AE220" s="34"/>
      <c r="AR220" s="198" t="s">
        <v>149</v>
      </c>
      <c r="AT220" s="198" t="s">
        <v>204</v>
      </c>
      <c r="AU220" s="198" t="s">
        <v>85</v>
      </c>
      <c r="AY220" s="17" t="s">
        <v>141</v>
      </c>
      <c r="BE220" s="199">
        <f>IF(N220="základní",J220,0)</f>
        <v>0</v>
      </c>
      <c r="BF220" s="199">
        <f>IF(N220="snížená",J220,0)</f>
        <v>0</v>
      </c>
      <c r="BG220" s="199">
        <f>IF(N220="zákl. přenesená",J220,0)</f>
        <v>0</v>
      </c>
      <c r="BH220" s="199">
        <f>IF(N220="sníž. přenesená",J220,0)</f>
        <v>0</v>
      </c>
      <c r="BI220" s="199">
        <f>IF(N220="nulová",J220,0)</f>
        <v>0</v>
      </c>
      <c r="BJ220" s="17" t="s">
        <v>83</v>
      </c>
      <c r="BK220" s="199">
        <f>ROUND(I220*H220,2)</f>
        <v>0</v>
      </c>
      <c r="BL220" s="17" t="s">
        <v>149</v>
      </c>
      <c r="BM220" s="198" t="s">
        <v>1360</v>
      </c>
    </row>
    <row r="221" spans="1:65" s="2" customFormat="1" x14ac:dyDescent="0.2">
      <c r="A221" s="34"/>
      <c r="B221" s="35"/>
      <c r="C221" s="36"/>
      <c r="D221" s="200" t="s">
        <v>151</v>
      </c>
      <c r="E221" s="36"/>
      <c r="F221" s="201" t="s">
        <v>1359</v>
      </c>
      <c r="G221" s="36"/>
      <c r="H221" s="36"/>
      <c r="I221" s="202"/>
      <c r="J221" s="36"/>
      <c r="K221" s="36"/>
      <c r="L221" s="39"/>
      <c r="M221" s="203"/>
      <c r="N221" s="204"/>
      <c r="O221" s="71"/>
      <c r="P221" s="71"/>
      <c r="Q221" s="71"/>
      <c r="R221" s="71"/>
      <c r="S221" s="71"/>
      <c r="T221" s="72"/>
      <c r="U221" s="34"/>
      <c r="V221" s="34"/>
      <c r="W221" s="34"/>
      <c r="X221" s="34"/>
      <c r="Y221" s="34"/>
      <c r="Z221" s="34"/>
      <c r="AA221" s="34"/>
      <c r="AB221" s="34"/>
      <c r="AC221" s="34"/>
      <c r="AD221" s="34"/>
      <c r="AE221" s="34"/>
      <c r="AT221" s="17" t="s">
        <v>151</v>
      </c>
      <c r="AU221" s="17" t="s">
        <v>85</v>
      </c>
    </row>
    <row r="222" spans="1:65" s="2" customFormat="1" x14ac:dyDescent="0.2">
      <c r="A222" s="34"/>
      <c r="B222" s="35"/>
      <c r="C222" s="36"/>
      <c r="D222" s="254" t="s">
        <v>1270</v>
      </c>
      <c r="E222" s="36"/>
      <c r="F222" s="255" t="s">
        <v>1361</v>
      </c>
      <c r="G222" s="36"/>
      <c r="H222" s="36"/>
      <c r="I222" s="202"/>
      <c r="J222" s="36"/>
      <c r="K222" s="36"/>
      <c r="L222" s="39"/>
      <c r="M222" s="203"/>
      <c r="N222" s="204"/>
      <c r="O222" s="71"/>
      <c r="P222" s="71"/>
      <c r="Q222" s="71"/>
      <c r="R222" s="71"/>
      <c r="S222" s="71"/>
      <c r="T222" s="72"/>
      <c r="U222" s="34"/>
      <c r="V222" s="34"/>
      <c r="W222" s="34"/>
      <c r="X222" s="34"/>
      <c r="Y222" s="34"/>
      <c r="Z222" s="34"/>
      <c r="AA222" s="34"/>
      <c r="AB222" s="34"/>
      <c r="AC222" s="34"/>
      <c r="AD222" s="34"/>
      <c r="AE222" s="34"/>
      <c r="AT222" s="17" t="s">
        <v>1270</v>
      </c>
      <c r="AU222" s="17" t="s">
        <v>85</v>
      </c>
    </row>
    <row r="223" spans="1:65" s="2" customFormat="1" ht="18" x14ac:dyDescent="0.2">
      <c r="A223" s="34"/>
      <c r="B223" s="35"/>
      <c r="C223" s="36"/>
      <c r="D223" s="200" t="s">
        <v>168</v>
      </c>
      <c r="E223" s="36"/>
      <c r="F223" s="237" t="s">
        <v>1362</v>
      </c>
      <c r="G223" s="36"/>
      <c r="H223" s="36"/>
      <c r="I223" s="202"/>
      <c r="J223" s="36"/>
      <c r="K223" s="36"/>
      <c r="L223" s="39"/>
      <c r="M223" s="203"/>
      <c r="N223" s="204"/>
      <c r="O223" s="71"/>
      <c r="P223" s="71"/>
      <c r="Q223" s="71"/>
      <c r="R223" s="71"/>
      <c r="S223" s="71"/>
      <c r="T223" s="72"/>
      <c r="U223" s="34"/>
      <c r="V223" s="34"/>
      <c r="W223" s="34"/>
      <c r="X223" s="34"/>
      <c r="Y223" s="34"/>
      <c r="Z223" s="34"/>
      <c r="AA223" s="34"/>
      <c r="AB223" s="34"/>
      <c r="AC223" s="34"/>
      <c r="AD223" s="34"/>
      <c r="AE223" s="34"/>
      <c r="AT223" s="17" t="s">
        <v>168</v>
      </c>
      <c r="AU223" s="17" t="s">
        <v>85</v>
      </c>
    </row>
    <row r="224" spans="1:65" s="2" customFormat="1" ht="16.5" customHeight="1" x14ac:dyDescent="0.2">
      <c r="A224" s="34"/>
      <c r="B224" s="35"/>
      <c r="C224" s="186" t="s">
        <v>294</v>
      </c>
      <c r="D224" s="186" t="s">
        <v>143</v>
      </c>
      <c r="E224" s="187" t="s">
        <v>1363</v>
      </c>
      <c r="F224" s="188" t="s">
        <v>1364</v>
      </c>
      <c r="G224" s="189" t="s">
        <v>189</v>
      </c>
      <c r="H224" s="190">
        <v>0.85899999999999999</v>
      </c>
      <c r="I224" s="191"/>
      <c r="J224" s="192">
        <f>ROUND(I224*H224,2)</f>
        <v>0</v>
      </c>
      <c r="K224" s="188" t="s">
        <v>1</v>
      </c>
      <c r="L224" s="193"/>
      <c r="M224" s="194" t="s">
        <v>1</v>
      </c>
      <c r="N224" s="195" t="s">
        <v>40</v>
      </c>
      <c r="O224" s="71"/>
      <c r="P224" s="196">
        <f>O224*H224</f>
        <v>0</v>
      </c>
      <c r="Q224" s="196">
        <v>0</v>
      </c>
      <c r="R224" s="196">
        <f>Q224*H224</f>
        <v>0</v>
      </c>
      <c r="S224" s="196">
        <v>0</v>
      </c>
      <c r="T224" s="197">
        <f>S224*H224</f>
        <v>0</v>
      </c>
      <c r="U224" s="34"/>
      <c r="V224" s="34"/>
      <c r="W224" s="34"/>
      <c r="X224" s="34"/>
      <c r="Y224" s="34"/>
      <c r="Z224" s="34"/>
      <c r="AA224" s="34"/>
      <c r="AB224" s="34"/>
      <c r="AC224" s="34"/>
      <c r="AD224" s="34"/>
      <c r="AE224" s="34"/>
      <c r="AR224" s="198" t="s">
        <v>148</v>
      </c>
      <c r="AT224" s="198" t="s">
        <v>143</v>
      </c>
      <c r="AU224" s="198" t="s">
        <v>85</v>
      </c>
      <c r="AY224" s="17" t="s">
        <v>141</v>
      </c>
      <c r="BE224" s="199">
        <f>IF(N224="základní",J224,0)</f>
        <v>0</v>
      </c>
      <c r="BF224" s="199">
        <f>IF(N224="snížená",J224,0)</f>
        <v>0</v>
      </c>
      <c r="BG224" s="199">
        <f>IF(N224="zákl. přenesená",J224,0)</f>
        <v>0</v>
      </c>
      <c r="BH224" s="199">
        <f>IF(N224="sníž. přenesená",J224,0)</f>
        <v>0</v>
      </c>
      <c r="BI224" s="199">
        <f>IF(N224="nulová",J224,0)</f>
        <v>0</v>
      </c>
      <c r="BJ224" s="17" t="s">
        <v>83</v>
      </c>
      <c r="BK224" s="199">
        <f>ROUND(I224*H224,2)</f>
        <v>0</v>
      </c>
      <c r="BL224" s="17" t="s">
        <v>149</v>
      </c>
      <c r="BM224" s="198" t="s">
        <v>1365</v>
      </c>
    </row>
    <row r="225" spans="1:65" s="2" customFormat="1" x14ac:dyDescent="0.2">
      <c r="A225" s="34"/>
      <c r="B225" s="35"/>
      <c r="C225" s="36"/>
      <c r="D225" s="200" t="s">
        <v>151</v>
      </c>
      <c r="E225" s="36"/>
      <c r="F225" s="201" t="s">
        <v>1364</v>
      </c>
      <c r="G225" s="36"/>
      <c r="H225" s="36"/>
      <c r="I225" s="202"/>
      <c r="J225" s="36"/>
      <c r="K225" s="36"/>
      <c r="L225" s="39"/>
      <c r="M225" s="203"/>
      <c r="N225" s="204"/>
      <c r="O225" s="71"/>
      <c r="P225" s="71"/>
      <c r="Q225" s="71"/>
      <c r="R225" s="71"/>
      <c r="S225" s="71"/>
      <c r="T225" s="72"/>
      <c r="U225" s="34"/>
      <c r="V225" s="34"/>
      <c r="W225" s="34"/>
      <c r="X225" s="34"/>
      <c r="Y225" s="34"/>
      <c r="Z225" s="34"/>
      <c r="AA225" s="34"/>
      <c r="AB225" s="34"/>
      <c r="AC225" s="34"/>
      <c r="AD225" s="34"/>
      <c r="AE225" s="34"/>
      <c r="AT225" s="17" t="s">
        <v>151</v>
      </c>
      <c r="AU225" s="17" t="s">
        <v>85</v>
      </c>
    </row>
    <row r="226" spans="1:65" s="2" customFormat="1" ht="24.15" customHeight="1" x14ac:dyDescent="0.2">
      <c r="A226" s="34"/>
      <c r="B226" s="35"/>
      <c r="C226" s="238" t="s">
        <v>299</v>
      </c>
      <c r="D226" s="238" t="s">
        <v>204</v>
      </c>
      <c r="E226" s="239" t="s">
        <v>1366</v>
      </c>
      <c r="F226" s="240" t="s">
        <v>1367</v>
      </c>
      <c r="G226" s="241" t="s">
        <v>146</v>
      </c>
      <c r="H226" s="242">
        <v>2</v>
      </c>
      <c r="I226" s="243"/>
      <c r="J226" s="244">
        <f>ROUND(I226*H226,2)</f>
        <v>0</v>
      </c>
      <c r="K226" s="240" t="s">
        <v>1268</v>
      </c>
      <c r="L226" s="39"/>
      <c r="M226" s="245" t="s">
        <v>1</v>
      </c>
      <c r="N226" s="246" t="s">
        <v>40</v>
      </c>
      <c r="O226" s="71"/>
      <c r="P226" s="196">
        <f>O226*H226</f>
        <v>0</v>
      </c>
      <c r="Q226" s="196">
        <v>0</v>
      </c>
      <c r="R226" s="196">
        <f>Q226*H226</f>
        <v>0</v>
      </c>
      <c r="S226" s="196">
        <v>0</v>
      </c>
      <c r="T226" s="197">
        <f>S226*H226</f>
        <v>0</v>
      </c>
      <c r="U226" s="34"/>
      <c r="V226" s="34"/>
      <c r="W226" s="34"/>
      <c r="X226" s="34"/>
      <c r="Y226" s="34"/>
      <c r="Z226" s="34"/>
      <c r="AA226" s="34"/>
      <c r="AB226" s="34"/>
      <c r="AC226" s="34"/>
      <c r="AD226" s="34"/>
      <c r="AE226" s="34"/>
      <c r="AR226" s="198" t="s">
        <v>149</v>
      </c>
      <c r="AT226" s="198" t="s">
        <v>204</v>
      </c>
      <c r="AU226" s="198" t="s">
        <v>85</v>
      </c>
      <c r="AY226" s="17" t="s">
        <v>141</v>
      </c>
      <c r="BE226" s="199">
        <f>IF(N226="základní",J226,0)</f>
        <v>0</v>
      </c>
      <c r="BF226" s="199">
        <f>IF(N226="snížená",J226,0)</f>
        <v>0</v>
      </c>
      <c r="BG226" s="199">
        <f>IF(N226="zákl. přenesená",J226,0)</f>
        <v>0</v>
      </c>
      <c r="BH226" s="199">
        <f>IF(N226="sníž. přenesená",J226,0)</f>
        <v>0</v>
      </c>
      <c r="BI226" s="199">
        <f>IF(N226="nulová",J226,0)</f>
        <v>0</v>
      </c>
      <c r="BJ226" s="17" t="s">
        <v>83</v>
      </c>
      <c r="BK226" s="199">
        <f>ROUND(I226*H226,2)</f>
        <v>0</v>
      </c>
      <c r="BL226" s="17" t="s">
        <v>149</v>
      </c>
      <c r="BM226" s="198" t="s">
        <v>1368</v>
      </c>
    </row>
    <row r="227" spans="1:65" s="2" customFormat="1" ht="18" x14ac:dyDescent="0.2">
      <c r="A227" s="34"/>
      <c r="B227" s="35"/>
      <c r="C227" s="36"/>
      <c r="D227" s="200" t="s">
        <v>151</v>
      </c>
      <c r="E227" s="36"/>
      <c r="F227" s="201" t="s">
        <v>1367</v>
      </c>
      <c r="G227" s="36"/>
      <c r="H227" s="36"/>
      <c r="I227" s="202"/>
      <c r="J227" s="36"/>
      <c r="K227" s="36"/>
      <c r="L227" s="39"/>
      <c r="M227" s="203"/>
      <c r="N227" s="204"/>
      <c r="O227" s="71"/>
      <c r="P227" s="71"/>
      <c r="Q227" s="71"/>
      <c r="R227" s="71"/>
      <c r="S227" s="71"/>
      <c r="T227" s="72"/>
      <c r="U227" s="34"/>
      <c r="V227" s="34"/>
      <c r="W227" s="34"/>
      <c r="X227" s="34"/>
      <c r="Y227" s="34"/>
      <c r="Z227" s="34"/>
      <c r="AA227" s="34"/>
      <c r="AB227" s="34"/>
      <c r="AC227" s="34"/>
      <c r="AD227" s="34"/>
      <c r="AE227" s="34"/>
      <c r="AT227" s="17" t="s">
        <v>151</v>
      </c>
      <c r="AU227" s="17" t="s">
        <v>85</v>
      </c>
    </row>
    <row r="228" spans="1:65" s="2" customFormat="1" x14ac:dyDescent="0.2">
      <c r="A228" s="34"/>
      <c r="B228" s="35"/>
      <c r="C228" s="36"/>
      <c r="D228" s="254" t="s">
        <v>1270</v>
      </c>
      <c r="E228" s="36"/>
      <c r="F228" s="255" t="s">
        <v>1369</v>
      </c>
      <c r="G228" s="36"/>
      <c r="H228" s="36"/>
      <c r="I228" s="202"/>
      <c r="J228" s="36"/>
      <c r="K228" s="36"/>
      <c r="L228" s="39"/>
      <c r="M228" s="203"/>
      <c r="N228" s="204"/>
      <c r="O228" s="71"/>
      <c r="P228" s="71"/>
      <c r="Q228" s="71"/>
      <c r="R228" s="71"/>
      <c r="S228" s="71"/>
      <c r="T228" s="72"/>
      <c r="U228" s="34"/>
      <c r="V228" s="34"/>
      <c r="W228" s="34"/>
      <c r="X228" s="34"/>
      <c r="Y228" s="34"/>
      <c r="Z228" s="34"/>
      <c r="AA228" s="34"/>
      <c r="AB228" s="34"/>
      <c r="AC228" s="34"/>
      <c r="AD228" s="34"/>
      <c r="AE228" s="34"/>
      <c r="AT228" s="17" t="s">
        <v>1270</v>
      </c>
      <c r="AU228" s="17" t="s">
        <v>85</v>
      </c>
    </row>
    <row r="229" spans="1:65" s="2" customFormat="1" ht="37.75" customHeight="1" x14ac:dyDescent="0.2">
      <c r="A229" s="34"/>
      <c r="B229" s="35"/>
      <c r="C229" s="238" t="s">
        <v>7</v>
      </c>
      <c r="D229" s="238" t="s">
        <v>204</v>
      </c>
      <c r="E229" s="239" t="s">
        <v>1370</v>
      </c>
      <c r="F229" s="240" t="s">
        <v>1371</v>
      </c>
      <c r="G229" s="241" t="s">
        <v>331</v>
      </c>
      <c r="H229" s="242">
        <v>260</v>
      </c>
      <c r="I229" s="243"/>
      <c r="J229" s="244">
        <f>ROUND(I229*H229,2)</f>
        <v>0</v>
      </c>
      <c r="K229" s="240" t="s">
        <v>1268</v>
      </c>
      <c r="L229" s="39"/>
      <c r="M229" s="245" t="s">
        <v>1</v>
      </c>
      <c r="N229" s="246" t="s">
        <v>40</v>
      </c>
      <c r="O229" s="71"/>
      <c r="P229" s="196">
        <f>O229*H229</f>
        <v>0</v>
      </c>
      <c r="Q229" s="196">
        <v>0</v>
      </c>
      <c r="R229" s="196">
        <f>Q229*H229</f>
        <v>0</v>
      </c>
      <c r="S229" s="196">
        <v>0</v>
      </c>
      <c r="T229" s="197">
        <f>S229*H229</f>
        <v>0</v>
      </c>
      <c r="U229" s="34"/>
      <c r="V229" s="34"/>
      <c r="W229" s="34"/>
      <c r="X229" s="34"/>
      <c r="Y229" s="34"/>
      <c r="Z229" s="34"/>
      <c r="AA229" s="34"/>
      <c r="AB229" s="34"/>
      <c r="AC229" s="34"/>
      <c r="AD229" s="34"/>
      <c r="AE229" s="34"/>
      <c r="AR229" s="198" t="s">
        <v>149</v>
      </c>
      <c r="AT229" s="198" t="s">
        <v>204</v>
      </c>
      <c r="AU229" s="198" t="s">
        <v>85</v>
      </c>
      <c r="AY229" s="17" t="s">
        <v>141</v>
      </c>
      <c r="BE229" s="199">
        <f>IF(N229="základní",J229,0)</f>
        <v>0</v>
      </c>
      <c r="BF229" s="199">
        <f>IF(N229="snížená",J229,0)</f>
        <v>0</v>
      </c>
      <c r="BG229" s="199">
        <f>IF(N229="zákl. přenesená",J229,0)</f>
        <v>0</v>
      </c>
      <c r="BH229" s="199">
        <f>IF(N229="sníž. přenesená",J229,0)</f>
        <v>0</v>
      </c>
      <c r="BI229" s="199">
        <f>IF(N229="nulová",J229,0)</f>
        <v>0</v>
      </c>
      <c r="BJ229" s="17" t="s">
        <v>83</v>
      </c>
      <c r="BK229" s="199">
        <f>ROUND(I229*H229,2)</f>
        <v>0</v>
      </c>
      <c r="BL229" s="17" t="s">
        <v>149</v>
      </c>
      <c r="BM229" s="198" t="s">
        <v>1372</v>
      </c>
    </row>
    <row r="230" spans="1:65" s="2" customFormat="1" ht="18" x14ac:dyDescent="0.2">
      <c r="A230" s="34"/>
      <c r="B230" s="35"/>
      <c r="C230" s="36"/>
      <c r="D230" s="200" t="s">
        <v>151</v>
      </c>
      <c r="E230" s="36"/>
      <c r="F230" s="201" t="s">
        <v>1371</v>
      </c>
      <c r="G230" s="36"/>
      <c r="H230" s="36"/>
      <c r="I230" s="202"/>
      <c r="J230" s="36"/>
      <c r="K230" s="36"/>
      <c r="L230" s="39"/>
      <c r="M230" s="203"/>
      <c r="N230" s="204"/>
      <c r="O230" s="71"/>
      <c r="P230" s="71"/>
      <c r="Q230" s="71"/>
      <c r="R230" s="71"/>
      <c r="S230" s="71"/>
      <c r="T230" s="72"/>
      <c r="U230" s="34"/>
      <c r="V230" s="34"/>
      <c r="W230" s="34"/>
      <c r="X230" s="34"/>
      <c r="Y230" s="34"/>
      <c r="Z230" s="34"/>
      <c r="AA230" s="34"/>
      <c r="AB230" s="34"/>
      <c r="AC230" s="34"/>
      <c r="AD230" s="34"/>
      <c r="AE230" s="34"/>
      <c r="AT230" s="17" t="s">
        <v>151</v>
      </c>
      <c r="AU230" s="17" t="s">
        <v>85</v>
      </c>
    </row>
    <row r="231" spans="1:65" s="2" customFormat="1" x14ac:dyDescent="0.2">
      <c r="A231" s="34"/>
      <c r="B231" s="35"/>
      <c r="C231" s="36"/>
      <c r="D231" s="254" t="s">
        <v>1270</v>
      </c>
      <c r="E231" s="36"/>
      <c r="F231" s="255" t="s">
        <v>1373</v>
      </c>
      <c r="G231" s="36"/>
      <c r="H231" s="36"/>
      <c r="I231" s="202"/>
      <c r="J231" s="36"/>
      <c r="K231" s="36"/>
      <c r="L231" s="39"/>
      <c r="M231" s="203"/>
      <c r="N231" s="204"/>
      <c r="O231" s="71"/>
      <c r="P231" s="71"/>
      <c r="Q231" s="71"/>
      <c r="R231" s="71"/>
      <c r="S231" s="71"/>
      <c r="T231" s="72"/>
      <c r="U231" s="34"/>
      <c r="V231" s="34"/>
      <c r="W231" s="34"/>
      <c r="X231" s="34"/>
      <c r="Y231" s="34"/>
      <c r="Z231" s="34"/>
      <c r="AA231" s="34"/>
      <c r="AB231" s="34"/>
      <c r="AC231" s="34"/>
      <c r="AD231" s="34"/>
      <c r="AE231" s="34"/>
      <c r="AT231" s="17" t="s">
        <v>1270</v>
      </c>
      <c r="AU231" s="17" t="s">
        <v>85</v>
      </c>
    </row>
    <row r="232" spans="1:65" s="13" customFormat="1" x14ac:dyDescent="0.2">
      <c r="B232" s="205"/>
      <c r="C232" s="206"/>
      <c r="D232" s="200" t="s">
        <v>152</v>
      </c>
      <c r="E232" s="207" t="s">
        <v>1</v>
      </c>
      <c r="F232" s="208" t="s">
        <v>1374</v>
      </c>
      <c r="G232" s="206"/>
      <c r="H232" s="209">
        <v>120</v>
      </c>
      <c r="I232" s="210"/>
      <c r="J232" s="206"/>
      <c r="K232" s="206"/>
      <c r="L232" s="211"/>
      <c r="M232" s="212"/>
      <c r="N232" s="213"/>
      <c r="O232" s="213"/>
      <c r="P232" s="213"/>
      <c r="Q232" s="213"/>
      <c r="R232" s="213"/>
      <c r="S232" s="213"/>
      <c r="T232" s="214"/>
      <c r="AT232" s="215" t="s">
        <v>152</v>
      </c>
      <c r="AU232" s="215" t="s">
        <v>85</v>
      </c>
      <c r="AV232" s="13" t="s">
        <v>85</v>
      </c>
      <c r="AW232" s="13" t="s">
        <v>31</v>
      </c>
      <c r="AX232" s="13" t="s">
        <v>75</v>
      </c>
      <c r="AY232" s="215" t="s">
        <v>141</v>
      </c>
    </row>
    <row r="233" spans="1:65" s="13" customFormat="1" x14ac:dyDescent="0.2">
      <c r="B233" s="205"/>
      <c r="C233" s="206"/>
      <c r="D233" s="200" t="s">
        <v>152</v>
      </c>
      <c r="E233" s="207" t="s">
        <v>1</v>
      </c>
      <c r="F233" s="208" t="s">
        <v>1375</v>
      </c>
      <c r="G233" s="206"/>
      <c r="H233" s="209">
        <v>140</v>
      </c>
      <c r="I233" s="210"/>
      <c r="J233" s="206"/>
      <c r="K233" s="206"/>
      <c r="L233" s="211"/>
      <c r="M233" s="212"/>
      <c r="N233" s="213"/>
      <c r="O233" s="213"/>
      <c r="P233" s="213"/>
      <c r="Q233" s="213"/>
      <c r="R233" s="213"/>
      <c r="S233" s="213"/>
      <c r="T233" s="214"/>
      <c r="AT233" s="215" t="s">
        <v>152</v>
      </c>
      <c r="AU233" s="215" t="s">
        <v>85</v>
      </c>
      <c r="AV233" s="13" t="s">
        <v>85</v>
      </c>
      <c r="AW233" s="13" t="s">
        <v>31</v>
      </c>
      <c r="AX233" s="13" t="s">
        <v>75</v>
      </c>
      <c r="AY233" s="215" t="s">
        <v>141</v>
      </c>
    </row>
    <row r="234" spans="1:65" s="14" customFormat="1" x14ac:dyDescent="0.2">
      <c r="B234" s="216"/>
      <c r="C234" s="217"/>
      <c r="D234" s="200" t="s">
        <v>152</v>
      </c>
      <c r="E234" s="218" t="s">
        <v>1</v>
      </c>
      <c r="F234" s="219" t="s">
        <v>156</v>
      </c>
      <c r="G234" s="217"/>
      <c r="H234" s="220">
        <v>260</v>
      </c>
      <c r="I234" s="221"/>
      <c r="J234" s="217"/>
      <c r="K234" s="217"/>
      <c r="L234" s="222"/>
      <c r="M234" s="223"/>
      <c r="N234" s="224"/>
      <c r="O234" s="224"/>
      <c r="P234" s="224"/>
      <c r="Q234" s="224"/>
      <c r="R234" s="224"/>
      <c r="S234" s="224"/>
      <c r="T234" s="225"/>
      <c r="AT234" s="226" t="s">
        <v>152</v>
      </c>
      <c r="AU234" s="226" t="s">
        <v>85</v>
      </c>
      <c r="AV234" s="14" t="s">
        <v>149</v>
      </c>
      <c r="AW234" s="14" t="s">
        <v>31</v>
      </c>
      <c r="AX234" s="14" t="s">
        <v>83</v>
      </c>
      <c r="AY234" s="226" t="s">
        <v>141</v>
      </c>
    </row>
    <row r="235" spans="1:65" s="2" customFormat="1" ht="33" customHeight="1" x14ac:dyDescent="0.2">
      <c r="A235" s="34"/>
      <c r="B235" s="35"/>
      <c r="C235" s="238" t="s">
        <v>310</v>
      </c>
      <c r="D235" s="238" t="s">
        <v>204</v>
      </c>
      <c r="E235" s="239" t="s">
        <v>1376</v>
      </c>
      <c r="F235" s="240" t="s">
        <v>1377</v>
      </c>
      <c r="G235" s="241" t="s">
        <v>331</v>
      </c>
      <c r="H235" s="242">
        <v>5460</v>
      </c>
      <c r="I235" s="243"/>
      <c r="J235" s="244">
        <f>ROUND(I235*H235,2)</f>
        <v>0</v>
      </c>
      <c r="K235" s="240" t="s">
        <v>1268</v>
      </c>
      <c r="L235" s="39"/>
      <c r="M235" s="245" t="s">
        <v>1</v>
      </c>
      <c r="N235" s="246" t="s">
        <v>40</v>
      </c>
      <c r="O235" s="71"/>
      <c r="P235" s="196">
        <f>O235*H235</f>
        <v>0</v>
      </c>
      <c r="Q235" s="196">
        <v>0</v>
      </c>
      <c r="R235" s="196">
        <f>Q235*H235</f>
        <v>0</v>
      </c>
      <c r="S235" s="196">
        <v>0</v>
      </c>
      <c r="T235" s="197">
        <f>S235*H235</f>
        <v>0</v>
      </c>
      <c r="U235" s="34"/>
      <c r="V235" s="34"/>
      <c r="W235" s="34"/>
      <c r="X235" s="34"/>
      <c r="Y235" s="34"/>
      <c r="Z235" s="34"/>
      <c r="AA235" s="34"/>
      <c r="AB235" s="34"/>
      <c r="AC235" s="34"/>
      <c r="AD235" s="34"/>
      <c r="AE235" s="34"/>
      <c r="AR235" s="198" t="s">
        <v>149</v>
      </c>
      <c r="AT235" s="198" t="s">
        <v>204</v>
      </c>
      <c r="AU235" s="198" t="s">
        <v>85</v>
      </c>
      <c r="AY235" s="17" t="s">
        <v>141</v>
      </c>
      <c r="BE235" s="199">
        <f>IF(N235="základní",J235,0)</f>
        <v>0</v>
      </c>
      <c r="BF235" s="199">
        <f>IF(N235="snížená",J235,0)</f>
        <v>0</v>
      </c>
      <c r="BG235" s="199">
        <f>IF(N235="zákl. přenesená",J235,0)</f>
        <v>0</v>
      </c>
      <c r="BH235" s="199">
        <f>IF(N235="sníž. přenesená",J235,0)</f>
        <v>0</v>
      </c>
      <c r="BI235" s="199">
        <f>IF(N235="nulová",J235,0)</f>
        <v>0</v>
      </c>
      <c r="BJ235" s="17" t="s">
        <v>83</v>
      </c>
      <c r="BK235" s="199">
        <f>ROUND(I235*H235,2)</f>
        <v>0</v>
      </c>
      <c r="BL235" s="17" t="s">
        <v>149</v>
      </c>
      <c r="BM235" s="198" t="s">
        <v>1378</v>
      </c>
    </row>
    <row r="236" spans="1:65" s="2" customFormat="1" ht="18" x14ac:dyDescent="0.2">
      <c r="A236" s="34"/>
      <c r="B236" s="35"/>
      <c r="C236" s="36"/>
      <c r="D236" s="200" t="s">
        <v>151</v>
      </c>
      <c r="E236" s="36"/>
      <c r="F236" s="201" t="s">
        <v>1377</v>
      </c>
      <c r="G236" s="36"/>
      <c r="H236" s="36"/>
      <c r="I236" s="202"/>
      <c r="J236" s="36"/>
      <c r="K236" s="36"/>
      <c r="L236" s="39"/>
      <c r="M236" s="203"/>
      <c r="N236" s="204"/>
      <c r="O236" s="71"/>
      <c r="P236" s="71"/>
      <c r="Q236" s="71"/>
      <c r="R236" s="71"/>
      <c r="S236" s="71"/>
      <c r="T236" s="72"/>
      <c r="U236" s="34"/>
      <c r="V236" s="34"/>
      <c r="W236" s="34"/>
      <c r="X236" s="34"/>
      <c r="Y236" s="34"/>
      <c r="Z236" s="34"/>
      <c r="AA236" s="34"/>
      <c r="AB236" s="34"/>
      <c r="AC236" s="34"/>
      <c r="AD236" s="34"/>
      <c r="AE236" s="34"/>
      <c r="AT236" s="17" t="s">
        <v>151</v>
      </c>
      <c r="AU236" s="17" t="s">
        <v>85</v>
      </c>
    </row>
    <row r="237" spans="1:65" s="2" customFormat="1" x14ac:dyDescent="0.2">
      <c r="A237" s="34"/>
      <c r="B237" s="35"/>
      <c r="C237" s="36"/>
      <c r="D237" s="254" t="s">
        <v>1270</v>
      </c>
      <c r="E237" s="36"/>
      <c r="F237" s="255" t="s">
        <v>1379</v>
      </c>
      <c r="G237" s="36"/>
      <c r="H237" s="36"/>
      <c r="I237" s="202"/>
      <c r="J237" s="36"/>
      <c r="K237" s="36"/>
      <c r="L237" s="39"/>
      <c r="M237" s="203"/>
      <c r="N237" s="204"/>
      <c r="O237" s="71"/>
      <c r="P237" s="71"/>
      <c r="Q237" s="71"/>
      <c r="R237" s="71"/>
      <c r="S237" s="71"/>
      <c r="T237" s="72"/>
      <c r="U237" s="34"/>
      <c r="V237" s="34"/>
      <c r="W237" s="34"/>
      <c r="X237" s="34"/>
      <c r="Y237" s="34"/>
      <c r="Z237" s="34"/>
      <c r="AA237" s="34"/>
      <c r="AB237" s="34"/>
      <c r="AC237" s="34"/>
      <c r="AD237" s="34"/>
      <c r="AE237" s="34"/>
      <c r="AT237" s="17" t="s">
        <v>1270</v>
      </c>
      <c r="AU237" s="17" t="s">
        <v>85</v>
      </c>
    </row>
    <row r="238" spans="1:65" s="13" customFormat="1" x14ac:dyDescent="0.2">
      <c r="B238" s="205"/>
      <c r="C238" s="206"/>
      <c r="D238" s="200" t="s">
        <v>152</v>
      </c>
      <c r="E238" s="207" t="s">
        <v>1</v>
      </c>
      <c r="F238" s="208" t="s">
        <v>1380</v>
      </c>
      <c r="G238" s="206"/>
      <c r="H238" s="209">
        <v>5460</v>
      </c>
      <c r="I238" s="210"/>
      <c r="J238" s="206"/>
      <c r="K238" s="206"/>
      <c r="L238" s="211"/>
      <c r="M238" s="212"/>
      <c r="N238" s="213"/>
      <c r="O238" s="213"/>
      <c r="P238" s="213"/>
      <c r="Q238" s="213"/>
      <c r="R238" s="213"/>
      <c r="S238" s="213"/>
      <c r="T238" s="214"/>
      <c r="AT238" s="215" t="s">
        <v>152</v>
      </c>
      <c r="AU238" s="215" t="s">
        <v>85</v>
      </c>
      <c r="AV238" s="13" t="s">
        <v>85</v>
      </c>
      <c r="AW238" s="13" t="s">
        <v>31</v>
      </c>
      <c r="AX238" s="13" t="s">
        <v>75</v>
      </c>
      <c r="AY238" s="215" t="s">
        <v>141</v>
      </c>
    </row>
    <row r="239" spans="1:65" s="14" customFormat="1" x14ac:dyDescent="0.2">
      <c r="B239" s="216"/>
      <c r="C239" s="217"/>
      <c r="D239" s="200" t="s">
        <v>152</v>
      </c>
      <c r="E239" s="218" t="s">
        <v>1</v>
      </c>
      <c r="F239" s="219" t="s">
        <v>156</v>
      </c>
      <c r="G239" s="217"/>
      <c r="H239" s="220">
        <v>5460</v>
      </c>
      <c r="I239" s="221"/>
      <c r="J239" s="217"/>
      <c r="K239" s="217"/>
      <c r="L239" s="222"/>
      <c r="M239" s="223"/>
      <c r="N239" s="224"/>
      <c r="O239" s="224"/>
      <c r="P239" s="224"/>
      <c r="Q239" s="224"/>
      <c r="R239" s="224"/>
      <c r="S239" s="224"/>
      <c r="T239" s="225"/>
      <c r="AT239" s="226" t="s">
        <v>152</v>
      </c>
      <c r="AU239" s="226" t="s">
        <v>85</v>
      </c>
      <c r="AV239" s="14" t="s">
        <v>149</v>
      </c>
      <c r="AW239" s="14" t="s">
        <v>31</v>
      </c>
      <c r="AX239" s="14" t="s">
        <v>83</v>
      </c>
      <c r="AY239" s="226" t="s">
        <v>141</v>
      </c>
    </row>
    <row r="240" spans="1:65" s="2" customFormat="1" ht="37.75" customHeight="1" x14ac:dyDescent="0.2">
      <c r="A240" s="34"/>
      <c r="B240" s="35"/>
      <c r="C240" s="238" t="s">
        <v>316</v>
      </c>
      <c r="D240" s="238" t="s">
        <v>204</v>
      </c>
      <c r="E240" s="239" t="s">
        <v>1381</v>
      </c>
      <c r="F240" s="240" t="s">
        <v>1382</v>
      </c>
      <c r="G240" s="241" t="s">
        <v>331</v>
      </c>
      <c r="H240" s="242">
        <v>260</v>
      </c>
      <c r="I240" s="243"/>
      <c r="J240" s="244">
        <f>ROUND(I240*H240,2)</f>
        <v>0</v>
      </c>
      <c r="K240" s="240" t="s">
        <v>1268</v>
      </c>
      <c r="L240" s="39"/>
      <c r="M240" s="245" t="s">
        <v>1</v>
      </c>
      <c r="N240" s="246" t="s">
        <v>40</v>
      </c>
      <c r="O240" s="71"/>
      <c r="P240" s="196">
        <f>O240*H240</f>
        <v>0</v>
      </c>
      <c r="Q240" s="196">
        <v>0</v>
      </c>
      <c r="R240" s="196">
        <f>Q240*H240</f>
        <v>0</v>
      </c>
      <c r="S240" s="196">
        <v>0</v>
      </c>
      <c r="T240" s="197">
        <f>S240*H240</f>
        <v>0</v>
      </c>
      <c r="U240" s="34"/>
      <c r="V240" s="34"/>
      <c r="W240" s="34"/>
      <c r="X240" s="34"/>
      <c r="Y240" s="34"/>
      <c r="Z240" s="34"/>
      <c r="AA240" s="34"/>
      <c r="AB240" s="34"/>
      <c r="AC240" s="34"/>
      <c r="AD240" s="34"/>
      <c r="AE240" s="34"/>
      <c r="AR240" s="198" t="s">
        <v>149</v>
      </c>
      <c r="AT240" s="198" t="s">
        <v>204</v>
      </c>
      <c r="AU240" s="198" t="s">
        <v>85</v>
      </c>
      <c r="AY240" s="17" t="s">
        <v>141</v>
      </c>
      <c r="BE240" s="199">
        <f>IF(N240="základní",J240,0)</f>
        <v>0</v>
      </c>
      <c r="BF240" s="199">
        <f>IF(N240="snížená",J240,0)</f>
        <v>0</v>
      </c>
      <c r="BG240" s="199">
        <f>IF(N240="zákl. přenesená",J240,0)</f>
        <v>0</v>
      </c>
      <c r="BH240" s="199">
        <f>IF(N240="sníž. přenesená",J240,0)</f>
        <v>0</v>
      </c>
      <c r="BI240" s="199">
        <f>IF(N240="nulová",J240,0)</f>
        <v>0</v>
      </c>
      <c r="BJ240" s="17" t="s">
        <v>83</v>
      </c>
      <c r="BK240" s="199">
        <f>ROUND(I240*H240,2)</f>
        <v>0</v>
      </c>
      <c r="BL240" s="17" t="s">
        <v>149</v>
      </c>
      <c r="BM240" s="198" t="s">
        <v>1383</v>
      </c>
    </row>
    <row r="241" spans="1:65" s="2" customFormat="1" ht="18" x14ac:dyDescent="0.2">
      <c r="A241" s="34"/>
      <c r="B241" s="35"/>
      <c r="C241" s="36"/>
      <c r="D241" s="200" t="s">
        <v>151</v>
      </c>
      <c r="E241" s="36"/>
      <c r="F241" s="201" t="s">
        <v>1382</v>
      </c>
      <c r="G241" s="36"/>
      <c r="H241" s="36"/>
      <c r="I241" s="202"/>
      <c r="J241" s="36"/>
      <c r="K241" s="36"/>
      <c r="L241" s="39"/>
      <c r="M241" s="203"/>
      <c r="N241" s="204"/>
      <c r="O241" s="71"/>
      <c r="P241" s="71"/>
      <c r="Q241" s="71"/>
      <c r="R241" s="71"/>
      <c r="S241" s="71"/>
      <c r="T241" s="72"/>
      <c r="U241" s="34"/>
      <c r="V241" s="34"/>
      <c r="W241" s="34"/>
      <c r="X241" s="34"/>
      <c r="Y241" s="34"/>
      <c r="Z241" s="34"/>
      <c r="AA241" s="34"/>
      <c r="AB241" s="34"/>
      <c r="AC241" s="34"/>
      <c r="AD241" s="34"/>
      <c r="AE241" s="34"/>
      <c r="AT241" s="17" t="s">
        <v>151</v>
      </c>
      <c r="AU241" s="17" t="s">
        <v>85</v>
      </c>
    </row>
    <row r="242" spans="1:65" s="2" customFormat="1" x14ac:dyDescent="0.2">
      <c r="A242" s="34"/>
      <c r="B242" s="35"/>
      <c r="C242" s="36"/>
      <c r="D242" s="254" t="s">
        <v>1270</v>
      </c>
      <c r="E242" s="36"/>
      <c r="F242" s="255" t="s">
        <v>1384</v>
      </c>
      <c r="G242" s="36"/>
      <c r="H242" s="36"/>
      <c r="I242" s="202"/>
      <c r="J242" s="36"/>
      <c r="K242" s="36"/>
      <c r="L242" s="39"/>
      <c r="M242" s="203"/>
      <c r="N242" s="204"/>
      <c r="O242" s="71"/>
      <c r="P242" s="71"/>
      <c r="Q242" s="71"/>
      <c r="R242" s="71"/>
      <c r="S242" s="71"/>
      <c r="T242" s="72"/>
      <c r="U242" s="34"/>
      <c r="V242" s="34"/>
      <c r="W242" s="34"/>
      <c r="X242" s="34"/>
      <c r="Y242" s="34"/>
      <c r="Z242" s="34"/>
      <c r="AA242" s="34"/>
      <c r="AB242" s="34"/>
      <c r="AC242" s="34"/>
      <c r="AD242" s="34"/>
      <c r="AE242" s="34"/>
      <c r="AT242" s="17" t="s">
        <v>1270</v>
      </c>
      <c r="AU242" s="17" t="s">
        <v>85</v>
      </c>
    </row>
    <row r="243" spans="1:65" s="2" customFormat="1" ht="24.15" customHeight="1" x14ac:dyDescent="0.2">
      <c r="A243" s="34"/>
      <c r="B243" s="35"/>
      <c r="C243" s="238" t="s">
        <v>321</v>
      </c>
      <c r="D243" s="238" t="s">
        <v>204</v>
      </c>
      <c r="E243" s="239" t="s">
        <v>1385</v>
      </c>
      <c r="F243" s="240" t="s">
        <v>1386</v>
      </c>
      <c r="G243" s="241" t="s">
        <v>338</v>
      </c>
      <c r="H243" s="242">
        <v>2.9249999999999998</v>
      </c>
      <c r="I243" s="243"/>
      <c r="J243" s="244">
        <f>ROUND(I243*H243,2)</f>
        <v>0</v>
      </c>
      <c r="K243" s="240" t="s">
        <v>1268</v>
      </c>
      <c r="L243" s="39"/>
      <c r="M243" s="245" t="s">
        <v>1</v>
      </c>
      <c r="N243" s="246" t="s">
        <v>40</v>
      </c>
      <c r="O243" s="71"/>
      <c r="P243" s="196">
        <f>O243*H243</f>
        <v>0</v>
      </c>
      <c r="Q243" s="196">
        <v>0</v>
      </c>
      <c r="R243" s="196">
        <f>Q243*H243</f>
        <v>0</v>
      </c>
      <c r="S243" s="196">
        <v>0</v>
      </c>
      <c r="T243" s="197">
        <f>S243*H243</f>
        <v>0</v>
      </c>
      <c r="U243" s="34"/>
      <c r="V243" s="34"/>
      <c r="W243" s="34"/>
      <c r="X243" s="34"/>
      <c r="Y243" s="34"/>
      <c r="Z243" s="34"/>
      <c r="AA243" s="34"/>
      <c r="AB243" s="34"/>
      <c r="AC243" s="34"/>
      <c r="AD243" s="34"/>
      <c r="AE243" s="34"/>
      <c r="AR243" s="198" t="s">
        <v>149</v>
      </c>
      <c r="AT243" s="198" t="s">
        <v>204</v>
      </c>
      <c r="AU243" s="198" t="s">
        <v>85</v>
      </c>
      <c r="AY243" s="17" t="s">
        <v>141</v>
      </c>
      <c r="BE243" s="199">
        <f>IF(N243="základní",J243,0)</f>
        <v>0</v>
      </c>
      <c r="BF243" s="199">
        <f>IF(N243="snížená",J243,0)</f>
        <v>0</v>
      </c>
      <c r="BG243" s="199">
        <f>IF(N243="zákl. přenesená",J243,0)</f>
        <v>0</v>
      </c>
      <c r="BH243" s="199">
        <f>IF(N243="sníž. přenesená",J243,0)</f>
        <v>0</v>
      </c>
      <c r="BI243" s="199">
        <f>IF(N243="nulová",J243,0)</f>
        <v>0</v>
      </c>
      <c r="BJ243" s="17" t="s">
        <v>83</v>
      </c>
      <c r="BK243" s="199">
        <f>ROUND(I243*H243,2)</f>
        <v>0</v>
      </c>
      <c r="BL243" s="17" t="s">
        <v>149</v>
      </c>
      <c r="BM243" s="198" t="s">
        <v>1387</v>
      </c>
    </row>
    <row r="244" spans="1:65" s="2" customFormat="1" ht="18" x14ac:dyDescent="0.2">
      <c r="A244" s="34"/>
      <c r="B244" s="35"/>
      <c r="C244" s="36"/>
      <c r="D244" s="200" t="s">
        <v>151</v>
      </c>
      <c r="E244" s="36"/>
      <c r="F244" s="201" t="s">
        <v>1386</v>
      </c>
      <c r="G244" s="36"/>
      <c r="H244" s="36"/>
      <c r="I244" s="202"/>
      <c r="J244" s="36"/>
      <c r="K244" s="36"/>
      <c r="L244" s="39"/>
      <c r="M244" s="203"/>
      <c r="N244" s="204"/>
      <c r="O244" s="71"/>
      <c r="P244" s="71"/>
      <c r="Q244" s="71"/>
      <c r="R244" s="71"/>
      <c r="S244" s="71"/>
      <c r="T244" s="72"/>
      <c r="U244" s="34"/>
      <c r="V244" s="34"/>
      <c r="W244" s="34"/>
      <c r="X244" s="34"/>
      <c r="Y244" s="34"/>
      <c r="Z244" s="34"/>
      <c r="AA244" s="34"/>
      <c r="AB244" s="34"/>
      <c r="AC244" s="34"/>
      <c r="AD244" s="34"/>
      <c r="AE244" s="34"/>
      <c r="AT244" s="17" t="s">
        <v>151</v>
      </c>
      <c r="AU244" s="17" t="s">
        <v>85</v>
      </c>
    </row>
    <row r="245" spans="1:65" s="2" customFormat="1" x14ac:dyDescent="0.2">
      <c r="A245" s="34"/>
      <c r="B245" s="35"/>
      <c r="C245" s="36"/>
      <c r="D245" s="254" t="s">
        <v>1270</v>
      </c>
      <c r="E245" s="36"/>
      <c r="F245" s="255" t="s">
        <v>1388</v>
      </c>
      <c r="G245" s="36"/>
      <c r="H245" s="36"/>
      <c r="I245" s="202"/>
      <c r="J245" s="36"/>
      <c r="K245" s="36"/>
      <c r="L245" s="39"/>
      <c r="M245" s="203"/>
      <c r="N245" s="204"/>
      <c r="O245" s="71"/>
      <c r="P245" s="71"/>
      <c r="Q245" s="71"/>
      <c r="R245" s="71"/>
      <c r="S245" s="71"/>
      <c r="T245" s="72"/>
      <c r="U245" s="34"/>
      <c r="V245" s="34"/>
      <c r="W245" s="34"/>
      <c r="X245" s="34"/>
      <c r="Y245" s="34"/>
      <c r="Z245" s="34"/>
      <c r="AA245" s="34"/>
      <c r="AB245" s="34"/>
      <c r="AC245" s="34"/>
      <c r="AD245" s="34"/>
      <c r="AE245" s="34"/>
      <c r="AT245" s="17" t="s">
        <v>1270</v>
      </c>
      <c r="AU245" s="17" t="s">
        <v>85</v>
      </c>
    </row>
    <row r="246" spans="1:65" s="13" customFormat="1" x14ac:dyDescent="0.2">
      <c r="B246" s="205"/>
      <c r="C246" s="206"/>
      <c r="D246" s="200" t="s">
        <v>152</v>
      </c>
      <c r="E246" s="207" t="s">
        <v>1</v>
      </c>
      <c r="F246" s="208" t="s">
        <v>1389</v>
      </c>
      <c r="G246" s="206"/>
      <c r="H246" s="209">
        <v>2.9249999999999998</v>
      </c>
      <c r="I246" s="210"/>
      <c r="J246" s="206"/>
      <c r="K246" s="206"/>
      <c r="L246" s="211"/>
      <c r="M246" s="212"/>
      <c r="N246" s="213"/>
      <c r="O246" s="213"/>
      <c r="P246" s="213"/>
      <c r="Q246" s="213"/>
      <c r="R246" s="213"/>
      <c r="S246" s="213"/>
      <c r="T246" s="214"/>
      <c r="AT246" s="215" t="s">
        <v>152</v>
      </c>
      <c r="AU246" s="215" t="s">
        <v>85</v>
      </c>
      <c r="AV246" s="13" t="s">
        <v>85</v>
      </c>
      <c r="AW246" s="13" t="s">
        <v>31</v>
      </c>
      <c r="AX246" s="13" t="s">
        <v>75</v>
      </c>
      <c r="AY246" s="215" t="s">
        <v>141</v>
      </c>
    </row>
    <row r="247" spans="1:65" s="14" customFormat="1" x14ac:dyDescent="0.2">
      <c r="B247" s="216"/>
      <c r="C247" s="217"/>
      <c r="D247" s="200" t="s">
        <v>152</v>
      </c>
      <c r="E247" s="218" t="s">
        <v>1</v>
      </c>
      <c r="F247" s="219" t="s">
        <v>156</v>
      </c>
      <c r="G247" s="217"/>
      <c r="H247" s="220">
        <v>2.9249999999999998</v>
      </c>
      <c r="I247" s="221"/>
      <c r="J247" s="217"/>
      <c r="K247" s="217"/>
      <c r="L247" s="222"/>
      <c r="M247" s="223"/>
      <c r="N247" s="224"/>
      <c r="O247" s="224"/>
      <c r="P247" s="224"/>
      <c r="Q247" s="224"/>
      <c r="R247" s="224"/>
      <c r="S247" s="224"/>
      <c r="T247" s="225"/>
      <c r="AT247" s="226" t="s">
        <v>152</v>
      </c>
      <c r="AU247" s="226" t="s">
        <v>85</v>
      </c>
      <c r="AV247" s="14" t="s">
        <v>149</v>
      </c>
      <c r="AW247" s="14" t="s">
        <v>31</v>
      </c>
      <c r="AX247" s="14" t="s">
        <v>83</v>
      </c>
      <c r="AY247" s="226" t="s">
        <v>141</v>
      </c>
    </row>
    <row r="248" spans="1:65" s="2" customFormat="1" ht="16.5" customHeight="1" x14ac:dyDescent="0.2">
      <c r="A248" s="34"/>
      <c r="B248" s="35"/>
      <c r="C248" s="238" t="s">
        <v>328</v>
      </c>
      <c r="D248" s="238" t="s">
        <v>204</v>
      </c>
      <c r="E248" s="239" t="s">
        <v>1390</v>
      </c>
      <c r="F248" s="240" t="s">
        <v>1391</v>
      </c>
      <c r="G248" s="241" t="s">
        <v>243</v>
      </c>
      <c r="H248" s="242">
        <v>39</v>
      </c>
      <c r="I248" s="243"/>
      <c r="J248" s="244">
        <f>ROUND(I248*H248,2)</f>
        <v>0</v>
      </c>
      <c r="K248" s="240" t="s">
        <v>1268</v>
      </c>
      <c r="L248" s="39"/>
      <c r="M248" s="245" t="s">
        <v>1</v>
      </c>
      <c r="N248" s="246" t="s">
        <v>40</v>
      </c>
      <c r="O248" s="71"/>
      <c r="P248" s="196">
        <f>O248*H248</f>
        <v>0</v>
      </c>
      <c r="Q248" s="196">
        <v>0</v>
      </c>
      <c r="R248" s="196">
        <f>Q248*H248</f>
        <v>0</v>
      </c>
      <c r="S248" s="196">
        <v>0</v>
      </c>
      <c r="T248" s="197">
        <f>S248*H248</f>
        <v>0</v>
      </c>
      <c r="U248" s="34"/>
      <c r="V248" s="34"/>
      <c r="W248" s="34"/>
      <c r="X248" s="34"/>
      <c r="Y248" s="34"/>
      <c r="Z248" s="34"/>
      <c r="AA248" s="34"/>
      <c r="AB248" s="34"/>
      <c r="AC248" s="34"/>
      <c r="AD248" s="34"/>
      <c r="AE248" s="34"/>
      <c r="AR248" s="198" t="s">
        <v>149</v>
      </c>
      <c r="AT248" s="198" t="s">
        <v>204</v>
      </c>
      <c r="AU248" s="198" t="s">
        <v>85</v>
      </c>
      <c r="AY248" s="17" t="s">
        <v>141</v>
      </c>
      <c r="BE248" s="199">
        <f>IF(N248="základní",J248,0)</f>
        <v>0</v>
      </c>
      <c r="BF248" s="199">
        <f>IF(N248="snížená",J248,0)</f>
        <v>0</v>
      </c>
      <c r="BG248" s="199">
        <f>IF(N248="zákl. přenesená",J248,0)</f>
        <v>0</v>
      </c>
      <c r="BH248" s="199">
        <f>IF(N248="sníž. přenesená",J248,0)</f>
        <v>0</v>
      </c>
      <c r="BI248" s="199">
        <f>IF(N248="nulová",J248,0)</f>
        <v>0</v>
      </c>
      <c r="BJ248" s="17" t="s">
        <v>83</v>
      </c>
      <c r="BK248" s="199">
        <f>ROUND(I248*H248,2)</f>
        <v>0</v>
      </c>
      <c r="BL248" s="17" t="s">
        <v>149</v>
      </c>
      <c r="BM248" s="198" t="s">
        <v>1392</v>
      </c>
    </row>
    <row r="249" spans="1:65" s="2" customFormat="1" x14ac:dyDescent="0.2">
      <c r="A249" s="34"/>
      <c r="B249" s="35"/>
      <c r="C249" s="36"/>
      <c r="D249" s="200" t="s">
        <v>151</v>
      </c>
      <c r="E249" s="36"/>
      <c r="F249" s="201" t="s">
        <v>1391</v>
      </c>
      <c r="G249" s="36"/>
      <c r="H249" s="36"/>
      <c r="I249" s="202"/>
      <c r="J249" s="36"/>
      <c r="K249" s="36"/>
      <c r="L249" s="39"/>
      <c r="M249" s="203"/>
      <c r="N249" s="204"/>
      <c r="O249" s="71"/>
      <c r="P249" s="71"/>
      <c r="Q249" s="71"/>
      <c r="R249" s="71"/>
      <c r="S249" s="71"/>
      <c r="T249" s="72"/>
      <c r="U249" s="34"/>
      <c r="V249" s="34"/>
      <c r="W249" s="34"/>
      <c r="X249" s="34"/>
      <c r="Y249" s="34"/>
      <c r="Z249" s="34"/>
      <c r="AA249" s="34"/>
      <c r="AB249" s="34"/>
      <c r="AC249" s="34"/>
      <c r="AD249" s="34"/>
      <c r="AE249" s="34"/>
      <c r="AT249" s="17" t="s">
        <v>151</v>
      </c>
      <c r="AU249" s="17" t="s">
        <v>85</v>
      </c>
    </row>
    <row r="250" spans="1:65" s="2" customFormat="1" x14ac:dyDescent="0.2">
      <c r="A250" s="34"/>
      <c r="B250" s="35"/>
      <c r="C250" s="36"/>
      <c r="D250" s="254" t="s">
        <v>1270</v>
      </c>
      <c r="E250" s="36"/>
      <c r="F250" s="255" t="s">
        <v>1393</v>
      </c>
      <c r="G250" s="36"/>
      <c r="H250" s="36"/>
      <c r="I250" s="202"/>
      <c r="J250" s="36"/>
      <c r="K250" s="36"/>
      <c r="L250" s="39"/>
      <c r="M250" s="203"/>
      <c r="N250" s="204"/>
      <c r="O250" s="71"/>
      <c r="P250" s="71"/>
      <c r="Q250" s="71"/>
      <c r="R250" s="71"/>
      <c r="S250" s="71"/>
      <c r="T250" s="72"/>
      <c r="U250" s="34"/>
      <c r="V250" s="34"/>
      <c r="W250" s="34"/>
      <c r="X250" s="34"/>
      <c r="Y250" s="34"/>
      <c r="Z250" s="34"/>
      <c r="AA250" s="34"/>
      <c r="AB250" s="34"/>
      <c r="AC250" s="34"/>
      <c r="AD250" s="34"/>
      <c r="AE250" s="34"/>
      <c r="AT250" s="17" t="s">
        <v>1270</v>
      </c>
      <c r="AU250" s="17" t="s">
        <v>85</v>
      </c>
    </row>
    <row r="251" spans="1:65" s="13" customFormat="1" x14ac:dyDescent="0.2">
      <c r="B251" s="205"/>
      <c r="C251" s="206"/>
      <c r="D251" s="200" t="s">
        <v>152</v>
      </c>
      <c r="E251" s="207" t="s">
        <v>1</v>
      </c>
      <c r="F251" s="208" t="s">
        <v>1394</v>
      </c>
      <c r="G251" s="206"/>
      <c r="H251" s="209">
        <v>39</v>
      </c>
      <c r="I251" s="210"/>
      <c r="J251" s="206"/>
      <c r="K251" s="206"/>
      <c r="L251" s="211"/>
      <c r="M251" s="212"/>
      <c r="N251" s="213"/>
      <c r="O251" s="213"/>
      <c r="P251" s="213"/>
      <c r="Q251" s="213"/>
      <c r="R251" s="213"/>
      <c r="S251" s="213"/>
      <c r="T251" s="214"/>
      <c r="AT251" s="215" t="s">
        <v>152</v>
      </c>
      <c r="AU251" s="215" t="s">
        <v>85</v>
      </c>
      <c r="AV251" s="13" t="s">
        <v>85</v>
      </c>
      <c r="AW251" s="13" t="s">
        <v>31</v>
      </c>
      <c r="AX251" s="13" t="s">
        <v>75</v>
      </c>
      <c r="AY251" s="215" t="s">
        <v>141</v>
      </c>
    </row>
    <row r="252" spans="1:65" s="14" customFormat="1" x14ac:dyDescent="0.2">
      <c r="B252" s="216"/>
      <c r="C252" s="217"/>
      <c r="D252" s="200" t="s">
        <v>152</v>
      </c>
      <c r="E252" s="218" t="s">
        <v>1</v>
      </c>
      <c r="F252" s="219" t="s">
        <v>156</v>
      </c>
      <c r="G252" s="217"/>
      <c r="H252" s="220">
        <v>39</v>
      </c>
      <c r="I252" s="221"/>
      <c r="J252" s="217"/>
      <c r="K252" s="217"/>
      <c r="L252" s="222"/>
      <c r="M252" s="223"/>
      <c r="N252" s="224"/>
      <c r="O252" s="224"/>
      <c r="P252" s="224"/>
      <c r="Q252" s="224"/>
      <c r="R252" s="224"/>
      <c r="S252" s="224"/>
      <c r="T252" s="225"/>
      <c r="AT252" s="226" t="s">
        <v>152</v>
      </c>
      <c r="AU252" s="226" t="s">
        <v>85</v>
      </c>
      <c r="AV252" s="14" t="s">
        <v>149</v>
      </c>
      <c r="AW252" s="14" t="s">
        <v>31</v>
      </c>
      <c r="AX252" s="14" t="s">
        <v>83</v>
      </c>
      <c r="AY252" s="226" t="s">
        <v>141</v>
      </c>
    </row>
    <row r="253" spans="1:65" s="2" customFormat="1" ht="33" customHeight="1" x14ac:dyDescent="0.2">
      <c r="A253" s="34"/>
      <c r="B253" s="35"/>
      <c r="C253" s="238" t="s">
        <v>335</v>
      </c>
      <c r="D253" s="238" t="s">
        <v>204</v>
      </c>
      <c r="E253" s="239" t="s">
        <v>1395</v>
      </c>
      <c r="F253" s="240" t="s">
        <v>1396</v>
      </c>
      <c r="G253" s="241" t="s">
        <v>243</v>
      </c>
      <c r="H253" s="242">
        <v>31.2</v>
      </c>
      <c r="I253" s="243"/>
      <c r="J253" s="244">
        <f>ROUND(I253*H253,2)</f>
        <v>0</v>
      </c>
      <c r="K253" s="240" t="s">
        <v>1268</v>
      </c>
      <c r="L253" s="39"/>
      <c r="M253" s="245" t="s">
        <v>1</v>
      </c>
      <c r="N253" s="246" t="s">
        <v>40</v>
      </c>
      <c r="O253" s="71"/>
      <c r="P253" s="196">
        <f>O253*H253</f>
        <v>0</v>
      </c>
      <c r="Q253" s="196">
        <v>0</v>
      </c>
      <c r="R253" s="196">
        <f>Q253*H253</f>
        <v>0</v>
      </c>
      <c r="S253" s="196">
        <v>0</v>
      </c>
      <c r="T253" s="197">
        <f>S253*H253</f>
        <v>0</v>
      </c>
      <c r="U253" s="34"/>
      <c r="V253" s="34"/>
      <c r="W253" s="34"/>
      <c r="X253" s="34"/>
      <c r="Y253" s="34"/>
      <c r="Z253" s="34"/>
      <c r="AA253" s="34"/>
      <c r="AB253" s="34"/>
      <c r="AC253" s="34"/>
      <c r="AD253" s="34"/>
      <c r="AE253" s="34"/>
      <c r="AR253" s="198" t="s">
        <v>149</v>
      </c>
      <c r="AT253" s="198" t="s">
        <v>204</v>
      </c>
      <c r="AU253" s="198" t="s">
        <v>85</v>
      </c>
      <c r="AY253" s="17" t="s">
        <v>141</v>
      </c>
      <c r="BE253" s="199">
        <f>IF(N253="základní",J253,0)</f>
        <v>0</v>
      </c>
      <c r="BF253" s="199">
        <f>IF(N253="snížená",J253,0)</f>
        <v>0</v>
      </c>
      <c r="BG253" s="199">
        <f>IF(N253="zákl. přenesená",J253,0)</f>
        <v>0</v>
      </c>
      <c r="BH253" s="199">
        <f>IF(N253="sníž. přenesená",J253,0)</f>
        <v>0</v>
      </c>
      <c r="BI253" s="199">
        <f>IF(N253="nulová",J253,0)</f>
        <v>0</v>
      </c>
      <c r="BJ253" s="17" t="s">
        <v>83</v>
      </c>
      <c r="BK253" s="199">
        <f>ROUND(I253*H253,2)</f>
        <v>0</v>
      </c>
      <c r="BL253" s="17" t="s">
        <v>149</v>
      </c>
      <c r="BM253" s="198" t="s">
        <v>1397</v>
      </c>
    </row>
    <row r="254" spans="1:65" s="2" customFormat="1" ht="18" x14ac:dyDescent="0.2">
      <c r="A254" s="34"/>
      <c r="B254" s="35"/>
      <c r="C254" s="36"/>
      <c r="D254" s="200" t="s">
        <v>151</v>
      </c>
      <c r="E254" s="36"/>
      <c r="F254" s="201" t="s">
        <v>1396</v>
      </c>
      <c r="G254" s="36"/>
      <c r="H254" s="36"/>
      <c r="I254" s="202"/>
      <c r="J254" s="36"/>
      <c r="K254" s="36"/>
      <c r="L254" s="39"/>
      <c r="M254" s="203"/>
      <c r="N254" s="204"/>
      <c r="O254" s="71"/>
      <c r="P254" s="71"/>
      <c r="Q254" s="71"/>
      <c r="R254" s="71"/>
      <c r="S254" s="71"/>
      <c r="T254" s="72"/>
      <c r="U254" s="34"/>
      <c r="V254" s="34"/>
      <c r="W254" s="34"/>
      <c r="X254" s="34"/>
      <c r="Y254" s="34"/>
      <c r="Z254" s="34"/>
      <c r="AA254" s="34"/>
      <c r="AB254" s="34"/>
      <c r="AC254" s="34"/>
      <c r="AD254" s="34"/>
      <c r="AE254" s="34"/>
      <c r="AT254" s="17" t="s">
        <v>151</v>
      </c>
      <c r="AU254" s="17" t="s">
        <v>85</v>
      </c>
    </row>
    <row r="255" spans="1:65" s="2" customFormat="1" x14ac:dyDescent="0.2">
      <c r="A255" s="34"/>
      <c r="B255" s="35"/>
      <c r="C255" s="36"/>
      <c r="D255" s="254" t="s">
        <v>1270</v>
      </c>
      <c r="E255" s="36"/>
      <c r="F255" s="255" t="s">
        <v>1398</v>
      </c>
      <c r="G255" s="36"/>
      <c r="H255" s="36"/>
      <c r="I255" s="202"/>
      <c r="J255" s="36"/>
      <c r="K255" s="36"/>
      <c r="L255" s="39"/>
      <c r="M255" s="203"/>
      <c r="N255" s="204"/>
      <c r="O255" s="71"/>
      <c r="P255" s="71"/>
      <c r="Q255" s="71"/>
      <c r="R255" s="71"/>
      <c r="S255" s="71"/>
      <c r="T255" s="72"/>
      <c r="U255" s="34"/>
      <c r="V255" s="34"/>
      <c r="W255" s="34"/>
      <c r="X255" s="34"/>
      <c r="Y255" s="34"/>
      <c r="Z255" s="34"/>
      <c r="AA255" s="34"/>
      <c r="AB255" s="34"/>
      <c r="AC255" s="34"/>
      <c r="AD255" s="34"/>
      <c r="AE255" s="34"/>
      <c r="AT255" s="17" t="s">
        <v>1270</v>
      </c>
      <c r="AU255" s="17" t="s">
        <v>85</v>
      </c>
    </row>
    <row r="256" spans="1:65" s="13" customFormat="1" ht="20" x14ac:dyDescent="0.2">
      <c r="B256" s="205"/>
      <c r="C256" s="206"/>
      <c r="D256" s="200" t="s">
        <v>152</v>
      </c>
      <c r="E256" s="207" t="s">
        <v>1</v>
      </c>
      <c r="F256" s="208" t="s">
        <v>1399</v>
      </c>
      <c r="G256" s="206"/>
      <c r="H256" s="209">
        <v>31.2</v>
      </c>
      <c r="I256" s="210"/>
      <c r="J256" s="206"/>
      <c r="K256" s="206"/>
      <c r="L256" s="211"/>
      <c r="M256" s="212"/>
      <c r="N256" s="213"/>
      <c r="O256" s="213"/>
      <c r="P256" s="213"/>
      <c r="Q256" s="213"/>
      <c r="R256" s="213"/>
      <c r="S256" s="213"/>
      <c r="T256" s="214"/>
      <c r="AT256" s="215" t="s">
        <v>152</v>
      </c>
      <c r="AU256" s="215" t="s">
        <v>85</v>
      </c>
      <c r="AV256" s="13" t="s">
        <v>85</v>
      </c>
      <c r="AW256" s="13" t="s">
        <v>31</v>
      </c>
      <c r="AX256" s="13" t="s">
        <v>75</v>
      </c>
      <c r="AY256" s="215" t="s">
        <v>141</v>
      </c>
    </row>
    <row r="257" spans="1:65" s="14" customFormat="1" x14ac:dyDescent="0.2">
      <c r="B257" s="216"/>
      <c r="C257" s="217"/>
      <c r="D257" s="200" t="s">
        <v>152</v>
      </c>
      <c r="E257" s="218" t="s">
        <v>1</v>
      </c>
      <c r="F257" s="219" t="s">
        <v>156</v>
      </c>
      <c r="G257" s="217"/>
      <c r="H257" s="220">
        <v>31.2</v>
      </c>
      <c r="I257" s="221"/>
      <c r="J257" s="217"/>
      <c r="K257" s="217"/>
      <c r="L257" s="222"/>
      <c r="M257" s="223"/>
      <c r="N257" s="224"/>
      <c r="O257" s="224"/>
      <c r="P257" s="224"/>
      <c r="Q257" s="224"/>
      <c r="R257" s="224"/>
      <c r="S257" s="224"/>
      <c r="T257" s="225"/>
      <c r="AT257" s="226" t="s">
        <v>152</v>
      </c>
      <c r="AU257" s="226" t="s">
        <v>85</v>
      </c>
      <c r="AV257" s="14" t="s">
        <v>149</v>
      </c>
      <c r="AW257" s="14" t="s">
        <v>31</v>
      </c>
      <c r="AX257" s="14" t="s">
        <v>83</v>
      </c>
      <c r="AY257" s="226" t="s">
        <v>141</v>
      </c>
    </row>
    <row r="258" spans="1:65" s="2" customFormat="1" ht="24.15" customHeight="1" x14ac:dyDescent="0.2">
      <c r="A258" s="34"/>
      <c r="B258" s="35"/>
      <c r="C258" s="186" t="s">
        <v>344</v>
      </c>
      <c r="D258" s="186" t="s">
        <v>143</v>
      </c>
      <c r="E258" s="187" t="s">
        <v>1400</v>
      </c>
      <c r="F258" s="188" t="s">
        <v>1401</v>
      </c>
      <c r="G258" s="189" t="s">
        <v>189</v>
      </c>
      <c r="H258" s="190">
        <v>0.10199999999999999</v>
      </c>
      <c r="I258" s="191"/>
      <c r="J258" s="192">
        <f>ROUND(I258*H258,2)</f>
        <v>0</v>
      </c>
      <c r="K258" s="188" t="s">
        <v>1268</v>
      </c>
      <c r="L258" s="193"/>
      <c r="M258" s="194" t="s">
        <v>1</v>
      </c>
      <c r="N258" s="195" t="s">
        <v>40</v>
      </c>
      <c r="O258" s="71"/>
      <c r="P258" s="196">
        <f>O258*H258</f>
        <v>0</v>
      </c>
      <c r="Q258" s="196">
        <v>0</v>
      </c>
      <c r="R258" s="196">
        <f>Q258*H258</f>
        <v>0</v>
      </c>
      <c r="S258" s="196">
        <v>0</v>
      </c>
      <c r="T258" s="197">
        <f>S258*H258</f>
        <v>0</v>
      </c>
      <c r="U258" s="34"/>
      <c r="V258" s="34"/>
      <c r="W258" s="34"/>
      <c r="X258" s="34"/>
      <c r="Y258" s="34"/>
      <c r="Z258" s="34"/>
      <c r="AA258" s="34"/>
      <c r="AB258" s="34"/>
      <c r="AC258" s="34"/>
      <c r="AD258" s="34"/>
      <c r="AE258" s="34"/>
      <c r="AR258" s="198" t="s">
        <v>148</v>
      </c>
      <c r="AT258" s="198" t="s">
        <v>143</v>
      </c>
      <c r="AU258" s="198" t="s">
        <v>85</v>
      </c>
      <c r="AY258" s="17" t="s">
        <v>141</v>
      </c>
      <c r="BE258" s="199">
        <f>IF(N258="základní",J258,0)</f>
        <v>0</v>
      </c>
      <c r="BF258" s="199">
        <f>IF(N258="snížená",J258,0)</f>
        <v>0</v>
      </c>
      <c r="BG258" s="199">
        <f>IF(N258="zákl. přenesená",J258,0)</f>
        <v>0</v>
      </c>
      <c r="BH258" s="199">
        <f>IF(N258="sníž. přenesená",J258,0)</f>
        <v>0</v>
      </c>
      <c r="BI258" s="199">
        <f>IF(N258="nulová",J258,0)</f>
        <v>0</v>
      </c>
      <c r="BJ258" s="17" t="s">
        <v>83</v>
      </c>
      <c r="BK258" s="199">
        <f>ROUND(I258*H258,2)</f>
        <v>0</v>
      </c>
      <c r="BL258" s="17" t="s">
        <v>149</v>
      </c>
      <c r="BM258" s="198" t="s">
        <v>1402</v>
      </c>
    </row>
    <row r="259" spans="1:65" s="2" customFormat="1" ht="18" x14ac:dyDescent="0.2">
      <c r="A259" s="34"/>
      <c r="B259" s="35"/>
      <c r="C259" s="36"/>
      <c r="D259" s="200" t="s">
        <v>151</v>
      </c>
      <c r="E259" s="36"/>
      <c r="F259" s="201" t="s">
        <v>1401</v>
      </c>
      <c r="G259" s="36"/>
      <c r="H259" s="36"/>
      <c r="I259" s="202"/>
      <c r="J259" s="36"/>
      <c r="K259" s="36"/>
      <c r="L259" s="39"/>
      <c r="M259" s="203"/>
      <c r="N259" s="204"/>
      <c r="O259" s="71"/>
      <c r="P259" s="71"/>
      <c r="Q259" s="71"/>
      <c r="R259" s="71"/>
      <c r="S259" s="71"/>
      <c r="T259" s="72"/>
      <c r="U259" s="34"/>
      <c r="V259" s="34"/>
      <c r="W259" s="34"/>
      <c r="X259" s="34"/>
      <c r="Y259" s="34"/>
      <c r="Z259" s="34"/>
      <c r="AA259" s="34"/>
      <c r="AB259" s="34"/>
      <c r="AC259" s="34"/>
      <c r="AD259" s="34"/>
      <c r="AE259" s="34"/>
      <c r="AT259" s="17" t="s">
        <v>151</v>
      </c>
      <c r="AU259" s="17" t="s">
        <v>85</v>
      </c>
    </row>
    <row r="260" spans="1:65" s="12" customFormat="1" ht="22.75" customHeight="1" x14ac:dyDescent="0.25">
      <c r="B260" s="170"/>
      <c r="C260" s="171"/>
      <c r="D260" s="172" t="s">
        <v>74</v>
      </c>
      <c r="E260" s="184" t="s">
        <v>1403</v>
      </c>
      <c r="F260" s="184" t="s">
        <v>1404</v>
      </c>
      <c r="G260" s="171"/>
      <c r="H260" s="171"/>
      <c r="I260" s="174"/>
      <c r="J260" s="185">
        <f>BK260</f>
        <v>0</v>
      </c>
      <c r="K260" s="171"/>
      <c r="L260" s="176"/>
      <c r="M260" s="177"/>
      <c r="N260" s="178"/>
      <c r="O260" s="178"/>
      <c r="P260" s="179">
        <f>SUM(P261:P267)</f>
        <v>0</v>
      </c>
      <c r="Q260" s="178"/>
      <c r="R260" s="179">
        <f>SUM(R261:R267)</f>
        <v>0</v>
      </c>
      <c r="S260" s="178"/>
      <c r="T260" s="180">
        <f>SUM(T261:T267)</f>
        <v>0</v>
      </c>
      <c r="AR260" s="181" t="s">
        <v>83</v>
      </c>
      <c r="AT260" s="182" t="s">
        <v>74</v>
      </c>
      <c r="AU260" s="182" t="s">
        <v>83</v>
      </c>
      <c r="AY260" s="181" t="s">
        <v>141</v>
      </c>
      <c r="BK260" s="183">
        <f>SUM(BK261:BK267)</f>
        <v>0</v>
      </c>
    </row>
    <row r="261" spans="1:65" s="2" customFormat="1" ht="24.15" customHeight="1" x14ac:dyDescent="0.2">
      <c r="A261" s="34"/>
      <c r="B261" s="35"/>
      <c r="C261" s="238" t="s">
        <v>353</v>
      </c>
      <c r="D261" s="238" t="s">
        <v>204</v>
      </c>
      <c r="E261" s="239" t="s">
        <v>1405</v>
      </c>
      <c r="F261" s="240" t="s">
        <v>1406</v>
      </c>
      <c r="G261" s="241" t="s">
        <v>189</v>
      </c>
      <c r="H261" s="242">
        <v>110.813</v>
      </c>
      <c r="I261" s="243"/>
      <c r="J261" s="244">
        <f>ROUND(I261*H261,2)</f>
        <v>0</v>
      </c>
      <c r="K261" s="240" t="s">
        <v>1268</v>
      </c>
      <c r="L261" s="39"/>
      <c r="M261" s="245" t="s">
        <v>1</v>
      </c>
      <c r="N261" s="246" t="s">
        <v>40</v>
      </c>
      <c r="O261" s="71"/>
      <c r="P261" s="196">
        <f>O261*H261</f>
        <v>0</v>
      </c>
      <c r="Q261" s="196">
        <v>0</v>
      </c>
      <c r="R261" s="196">
        <f>Q261*H261</f>
        <v>0</v>
      </c>
      <c r="S261" s="196">
        <v>0</v>
      </c>
      <c r="T261" s="197">
        <f>S261*H261</f>
        <v>0</v>
      </c>
      <c r="U261" s="34"/>
      <c r="V261" s="34"/>
      <c r="W261" s="34"/>
      <c r="X261" s="34"/>
      <c r="Y261" s="34"/>
      <c r="Z261" s="34"/>
      <c r="AA261" s="34"/>
      <c r="AB261" s="34"/>
      <c r="AC261" s="34"/>
      <c r="AD261" s="34"/>
      <c r="AE261" s="34"/>
      <c r="AR261" s="198" t="s">
        <v>149</v>
      </c>
      <c r="AT261" s="198" t="s">
        <v>204</v>
      </c>
      <c r="AU261" s="198" t="s">
        <v>85</v>
      </c>
      <c r="AY261" s="17" t="s">
        <v>141</v>
      </c>
      <c r="BE261" s="199">
        <f>IF(N261="základní",J261,0)</f>
        <v>0</v>
      </c>
      <c r="BF261" s="199">
        <f>IF(N261="snížená",J261,0)</f>
        <v>0</v>
      </c>
      <c r="BG261" s="199">
        <f>IF(N261="zákl. přenesená",J261,0)</f>
        <v>0</v>
      </c>
      <c r="BH261" s="199">
        <f>IF(N261="sníž. přenesená",J261,0)</f>
        <v>0</v>
      </c>
      <c r="BI261" s="199">
        <f>IF(N261="nulová",J261,0)</f>
        <v>0</v>
      </c>
      <c r="BJ261" s="17" t="s">
        <v>83</v>
      </c>
      <c r="BK261" s="199">
        <f>ROUND(I261*H261,2)</f>
        <v>0</v>
      </c>
      <c r="BL261" s="17" t="s">
        <v>149</v>
      </c>
      <c r="BM261" s="198" t="s">
        <v>1407</v>
      </c>
    </row>
    <row r="262" spans="1:65" s="2" customFormat="1" ht="18" x14ac:dyDescent="0.2">
      <c r="A262" s="34"/>
      <c r="B262" s="35"/>
      <c r="C262" s="36"/>
      <c r="D262" s="200" t="s">
        <v>151</v>
      </c>
      <c r="E262" s="36"/>
      <c r="F262" s="201" t="s">
        <v>1406</v>
      </c>
      <c r="G262" s="36"/>
      <c r="H262" s="36"/>
      <c r="I262" s="202"/>
      <c r="J262" s="36"/>
      <c r="K262" s="36"/>
      <c r="L262" s="39"/>
      <c r="M262" s="203"/>
      <c r="N262" s="204"/>
      <c r="O262" s="71"/>
      <c r="P262" s="71"/>
      <c r="Q262" s="71"/>
      <c r="R262" s="71"/>
      <c r="S262" s="71"/>
      <c r="T262" s="72"/>
      <c r="U262" s="34"/>
      <c r="V262" s="34"/>
      <c r="W262" s="34"/>
      <c r="X262" s="34"/>
      <c r="Y262" s="34"/>
      <c r="Z262" s="34"/>
      <c r="AA262" s="34"/>
      <c r="AB262" s="34"/>
      <c r="AC262" s="34"/>
      <c r="AD262" s="34"/>
      <c r="AE262" s="34"/>
      <c r="AT262" s="17" t="s">
        <v>151</v>
      </c>
      <c r="AU262" s="17" t="s">
        <v>85</v>
      </c>
    </row>
    <row r="263" spans="1:65" s="2" customFormat="1" x14ac:dyDescent="0.2">
      <c r="A263" s="34"/>
      <c r="B263" s="35"/>
      <c r="C263" s="36"/>
      <c r="D263" s="254" t="s">
        <v>1270</v>
      </c>
      <c r="E263" s="36"/>
      <c r="F263" s="255" t="s">
        <v>1408</v>
      </c>
      <c r="G263" s="36"/>
      <c r="H263" s="36"/>
      <c r="I263" s="202"/>
      <c r="J263" s="36"/>
      <c r="K263" s="36"/>
      <c r="L263" s="39"/>
      <c r="M263" s="203"/>
      <c r="N263" s="204"/>
      <c r="O263" s="71"/>
      <c r="P263" s="71"/>
      <c r="Q263" s="71"/>
      <c r="R263" s="71"/>
      <c r="S263" s="71"/>
      <c r="T263" s="72"/>
      <c r="U263" s="34"/>
      <c r="V263" s="34"/>
      <c r="W263" s="34"/>
      <c r="X263" s="34"/>
      <c r="Y263" s="34"/>
      <c r="Z263" s="34"/>
      <c r="AA263" s="34"/>
      <c r="AB263" s="34"/>
      <c r="AC263" s="34"/>
      <c r="AD263" s="34"/>
      <c r="AE263" s="34"/>
      <c r="AT263" s="17" t="s">
        <v>1270</v>
      </c>
      <c r="AU263" s="17" t="s">
        <v>85</v>
      </c>
    </row>
    <row r="264" spans="1:65" s="2" customFormat="1" ht="16.5" customHeight="1" x14ac:dyDescent="0.2">
      <c r="A264" s="34"/>
      <c r="B264" s="35"/>
      <c r="C264" s="238" t="s">
        <v>360</v>
      </c>
      <c r="D264" s="238" t="s">
        <v>204</v>
      </c>
      <c r="E264" s="239" t="s">
        <v>1409</v>
      </c>
      <c r="F264" s="240" t="s">
        <v>1410</v>
      </c>
      <c r="G264" s="241" t="s">
        <v>1411</v>
      </c>
      <c r="H264" s="242">
        <v>1</v>
      </c>
      <c r="I264" s="243"/>
      <c r="J264" s="244">
        <f>ROUND(I264*H264,2)</f>
        <v>0</v>
      </c>
      <c r="K264" s="240" t="s">
        <v>1268</v>
      </c>
      <c r="L264" s="39"/>
      <c r="M264" s="245" t="s">
        <v>1</v>
      </c>
      <c r="N264" s="246" t="s">
        <v>40</v>
      </c>
      <c r="O264" s="71"/>
      <c r="P264" s="196">
        <f>O264*H264</f>
        <v>0</v>
      </c>
      <c r="Q264" s="196">
        <v>0</v>
      </c>
      <c r="R264" s="196">
        <f>Q264*H264</f>
        <v>0</v>
      </c>
      <c r="S264" s="196">
        <v>0</v>
      </c>
      <c r="T264" s="197">
        <f>S264*H264</f>
        <v>0</v>
      </c>
      <c r="U264" s="34"/>
      <c r="V264" s="34"/>
      <c r="W264" s="34"/>
      <c r="X264" s="34"/>
      <c r="Y264" s="34"/>
      <c r="Z264" s="34"/>
      <c r="AA264" s="34"/>
      <c r="AB264" s="34"/>
      <c r="AC264" s="34"/>
      <c r="AD264" s="34"/>
      <c r="AE264" s="34"/>
      <c r="AR264" s="198" t="s">
        <v>149</v>
      </c>
      <c r="AT264" s="198" t="s">
        <v>204</v>
      </c>
      <c r="AU264" s="198" t="s">
        <v>85</v>
      </c>
      <c r="AY264" s="17" t="s">
        <v>141</v>
      </c>
      <c r="BE264" s="199">
        <f>IF(N264="základní",J264,0)</f>
        <v>0</v>
      </c>
      <c r="BF264" s="199">
        <f>IF(N264="snížená",J264,0)</f>
        <v>0</v>
      </c>
      <c r="BG264" s="199">
        <f>IF(N264="zákl. přenesená",J264,0)</f>
        <v>0</v>
      </c>
      <c r="BH264" s="199">
        <f>IF(N264="sníž. přenesená",J264,0)</f>
        <v>0</v>
      </c>
      <c r="BI264" s="199">
        <f>IF(N264="nulová",J264,0)</f>
        <v>0</v>
      </c>
      <c r="BJ264" s="17" t="s">
        <v>83</v>
      </c>
      <c r="BK264" s="199">
        <f>ROUND(I264*H264,2)</f>
        <v>0</v>
      </c>
      <c r="BL264" s="17" t="s">
        <v>149</v>
      </c>
      <c r="BM264" s="198" t="s">
        <v>1412</v>
      </c>
    </row>
    <row r="265" spans="1:65" s="2" customFormat="1" x14ac:dyDescent="0.2">
      <c r="A265" s="34"/>
      <c r="B265" s="35"/>
      <c r="C265" s="36"/>
      <c r="D265" s="200" t="s">
        <v>151</v>
      </c>
      <c r="E265" s="36"/>
      <c r="F265" s="201" t="s">
        <v>1410</v>
      </c>
      <c r="G265" s="36"/>
      <c r="H265" s="36"/>
      <c r="I265" s="202"/>
      <c r="J265" s="36"/>
      <c r="K265" s="36"/>
      <c r="L265" s="39"/>
      <c r="M265" s="203"/>
      <c r="N265" s="204"/>
      <c r="O265" s="71"/>
      <c r="P265" s="71"/>
      <c r="Q265" s="71"/>
      <c r="R265" s="71"/>
      <c r="S265" s="71"/>
      <c r="T265" s="72"/>
      <c r="U265" s="34"/>
      <c r="V265" s="34"/>
      <c r="W265" s="34"/>
      <c r="X265" s="34"/>
      <c r="Y265" s="34"/>
      <c r="Z265" s="34"/>
      <c r="AA265" s="34"/>
      <c r="AB265" s="34"/>
      <c r="AC265" s="34"/>
      <c r="AD265" s="34"/>
      <c r="AE265" s="34"/>
      <c r="AT265" s="17" t="s">
        <v>151</v>
      </c>
      <c r="AU265" s="17" t="s">
        <v>85</v>
      </c>
    </row>
    <row r="266" spans="1:65" s="2" customFormat="1" x14ac:dyDescent="0.2">
      <c r="A266" s="34"/>
      <c r="B266" s="35"/>
      <c r="C266" s="36"/>
      <c r="D266" s="254" t="s">
        <v>1270</v>
      </c>
      <c r="E266" s="36"/>
      <c r="F266" s="255" t="s">
        <v>1413</v>
      </c>
      <c r="G266" s="36"/>
      <c r="H266" s="36"/>
      <c r="I266" s="202"/>
      <c r="J266" s="36"/>
      <c r="K266" s="36"/>
      <c r="L266" s="39"/>
      <c r="M266" s="203"/>
      <c r="N266" s="204"/>
      <c r="O266" s="71"/>
      <c r="P266" s="71"/>
      <c r="Q266" s="71"/>
      <c r="R266" s="71"/>
      <c r="S266" s="71"/>
      <c r="T266" s="72"/>
      <c r="U266" s="34"/>
      <c r="V266" s="34"/>
      <c r="W266" s="34"/>
      <c r="X266" s="34"/>
      <c r="Y266" s="34"/>
      <c r="Z266" s="34"/>
      <c r="AA266" s="34"/>
      <c r="AB266" s="34"/>
      <c r="AC266" s="34"/>
      <c r="AD266" s="34"/>
      <c r="AE266" s="34"/>
      <c r="AT266" s="17" t="s">
        <v>1270</v>
      </c>
      <c r="AU266" s="17" t="s">
        <v>85</v>
      </c>
    </row>
    <row r="267" spans="1:65" s="2" customFormat="1" ht="27" x14ac:dyDescent="0.2">
      <c r="A267" s="34"/>
      <c r="B267" s="35"/>
      <c r="C267" s="36"/>
      <c r="D267" s="200" t="s">
        <v>168</v>
      </c>
      <c r="E267" s="36"/>
      <c r="F267" s="237" t="s">
        <v>1414</v>
      </c>
      <c r="G267" s="36"/>
      <c r="H267" s="36"/>
      <c r="I267" s="202"/>
      <c r="J267" s="36"/>
      <c r="K267" s="36"/>
      <c r="L267" s="39"/>
      <c r="M267" s="203"/>
      <c r="N267" s="204"/>
      <c r="O267" s="71"/>
      <c r="P267" s="71"/>
      <c r="Q267" s="71"/>
      <c r="R267" s="71"/>
      <c r="S267" s="71"/>
      <c r="T267" s="72"/>
      <c r="U267" s="34"/>
      <c r="V267" s="34"/>
      <c r="W267" s="34"/>
      <c r="X267" s="34"/>
      <c r="Y267" s="34"/>
      <c r="Z267" s="34"/>
      <c r="AA267" s="34"/>
      <c r="AB267" s="34"/>
      <c r="AC267" s="34"/>
      <c r="AD267" s="34"/>
      <c r="AE267" s="34"/>
      <c r="AT267" s="17" t="s">
        <v>168</v>
      </c>
      <c r="AU267" s="17" t="s">
        <v>85</v>
      </c>
    </row>
    <row r="268" spans="1:65" s="12" customFormat="1" ht="25.9" customHeight="1" x14ac:dyDescent="0.35">
      <c r="B268" s="170"/>
      <c r="C268" s="171"/>
      <c r="D268" s="172" t="s">
        <v>74</v>
      </c>
      <c r="E268" s="173" t="s">
        <v>1159</v>
      </c>
      <c r="F268" s="173" t="s">
        <v>1160</v>
      </c>
      <c r="G268" s="171"/>
      <c r="H268" s="171"/>
      <c r="I268" s="174"/>
      <c r="J268" s="175">
        <f>BK268</f>
        <v>0</v>
      </c>
      <c r="K268" s="171"/>
      <c r="L268" s="176"/>
      <c r="M268" s="177"/>
      <c r="N268" s="178"/>
      <c r="O268" s="178"/>
      <c r="P268" s="179">
        <f>P269</f>
        <v>0</v>
      </c>
      <c r="Q268" s="178"/>
      <c r="R268" s="179">
        <f>R269</f>
        <v>0</v>
      </c>
      <c r="S268" s="178"/>
      <c r="T268" s="180">
        <f>T269</f>
        <v>0</v>
      </c>
      <c r="AR268" s="181" t="s">
        <v>85</v>
      </c>
      <c r="AT268" s="182" t="s">
        <v>74</v>
      </c>
      <c r="AU268" s="182" t="s">
        <v>75</v>
      </c>
      <c r="AY268" s="181" t="s">
        <v>141</v>
      </c>
      <c r="BK268" s="183">
        <f>BK269</f>
        <v>0</v>
      </c>
    </row>
    <row r="269" spans="1:65" s="12" customFormat="1" ht="22.75" customHeight="1" x14ac:dyDescent="0.25">
      <c r="B269" s="170"/>
      <c r="C269" s="171"/>
      <c r="D269" s="172" t="s">
        <v>74</v>
      </c>
      <c r="E269" s="184" t="s">
        <v>1415</v>
      </c>
      <c r="F269" s="184" t="s">
        <v>1416</v>
      </c>
      <c r="G269" s="171"/>
      <c r="H269" s="171"/>
      <c r="I269" s="174"/>
      <c r="J269" s="185">
        <f>BK269</f>
        <v>0</v>
      </c>
      <c r="K269" s="171"/>
      <c r="L269" s="176"/>
      <c r="M269" s="177"/>
      <c r="N269" s="178"/>
      <c r="O269" s="178"/>
      <c r="P269" s="179">
        <f>SUM(P270:P322)</f>
        <v>0</v>
      </c>
      <c r="Q269" s="178"/>
      <c r="R269" s="179">
        <f>SUM(R270:R322)</f>
        <v>0</v>
      </c>
      <c r="S269" s="178"/>
      <c r="T269" s="180">
        <f>SUM(T270:T322)</f>
        <v>0</v>
      </c>
      <c r="AR269" s="181" t="s">
        <v>85</v>
      </c>
      <c r="AT269" s="182" t="s">
        <v>74</v>
      </c>
      <c r="AU269" s="182" t="s">
        <v>83</v>
      </c>
      <c r="AY269" s="181" t="s">
        <v>141</v>
      </c>
      <c r="BK269" s="183">
        <f>SUM(BK270:BK322)</f>
        <v>0</v>
      </c>
    </row>
    <row r="270" spans="1:65" s="2" customFormat="1" ht="24.15" customHeight="1" x14ac:dyDescent="0.2">
      <c r="A270" s="34"/>
      <c r="B270" s="35"/>
      <c r="C270" s="238" t="s">
        <v>309</v>
      </c>
      <c r="D270" s="238" t="s">
        <v>204</v>
      </c>
      <c r="E270" s="239" t="s">
        <v>1417</v>
      </c>
      <c r="F270" s="240" t="s">
        <v>1418</v>
      </c>
      <c r="G270" s="241" t="s">
        <v>331</v>
      </c>
      <c r="H270" s="242">
        <v>19.5</v>
      </c>
      <c r="I270" s="243"/>
      <c r="J270" s="244">
        <f>ROUND(I270*H270,2)</f>
        <v>0</v>
      </c>
      <c r="K270" s="240" t="s">
        <v>1268</v>
      </c>
      <c r="L270" s="39"/>
      <c r="M270" s="245" t="s">
        <v>1</v>
      </c>
      <c r="N270" s="246" t="s">
        <v>40</v>
      </c>
      <c r="O270" s="71"/>
      <c r="P270" s="196">
        <f>O270*H270</f>
        <v>0</v>
      </c>
      <c r="Q270" s="196">
        <v>0</v>
      </c>
      <c r="R270" s="196">
        <f>Q270*H270</f>
        <v>0</v>
      </c>
      <c r="S270" s="196">
        <v>0</v>
      </c>
      <c r="T270" s="197">
        <f>S270*H270</f>
        <v>0</v>
      </c>
      <c r="U270" s="34"/>
      <c r="V270" s="34"/>
      <c r="W270" s="34"/>
      <c r="X270" s="34"/>
      <c r="Y270" s="34"/>
      <c r="Z270" s="34"/>
      <c r="AA270" s="34"/>
      <c r="AB270" s="34"/>
      <c r="AC270" s="34"/>
      <c r="AD270" s="34"/>
      <c r="AE270" s="34"/>
      <c r="AR270" s="198" t="s">
        <v>275</v>
      </c>
      <c r="AT270" s="198" t="s">
        <v>204</v>
      </c>
      <c r="AU270" s="198" t="s">
        <v>85</v>
      </c>
      <c r="AY270" s="17" t="s">
        <v>141</v>
      </c>
      <c r="BE270" s="199">
        <f>IF(N270="základní",J270,0)</f>
        <v>0</v>
      </c>
      <c r="BF270" s="199">
        <f>IF(N270="snížená",J270,0)</f>
        <v>0</v>
      </c>
      <c r="BG270" s="199">
        <f>IF(N270="zákl. přenesená",J270,0)</f>
        <v>0</v>
      </c>
      <c r="BH270" s="199">
        <f>IF(N270="sníž. přenesená",J270,0)</f>
        <v>0</v>
      </c>
      <c r="BI270" s="199">
        <f>IF(N270="nulová",J270,0)</f>
        <v>0</v>
      </c>
      <c r="BJ270" s="17" t="s">
        <v>83</v>
      </c>
      <c r="BK270" s="199">
        <f>ROUND(I270*H270,2)</f>
        <v>0</v>
      </c>
      <c r="BL270" s="17" t="s">
        <v>275</v>
      </c>
      <c r="BM270" s="198" t="s">
        <v>1419</v>
      </c>
    </row>
    <row r="271" spans="1:65" s="2" customFormat="1" ht="18" x14ac:dyDescent="0.2">
      <c r="A271" s="34"/>
      <c r="B271" s="35"/>
      <c r="C271" s="36"/>
      <c r="D271" s="200" t="s">
        <v>151</v>
      </c>
      <c r="E271" s="36"/>
      <c r="F271" s="201" t="s">
        <v>1418</v>
      </c>
      <c r="G271" s="36"/>
      <c r="H271" s="36"/>
      <c r="I271" s="202"/>
      <c r="J271" s="36"/>
      <c r="K271" s="36"/>
      <c r="L271" s="39"/>
      <c r="M271" s="203"/>
      <c r="N271" s="204"/>
      <c r="O271" s="71"/>
      <c r="P271" s="71"/>
      <c r="Q271" s="71"/>
      <c r="R271" s="71"/>
      <c r="S271" s="71"/>
      <c r="T271" s="72"/>
      <c r="U271" s="34"/>
      <c r="V271" s="34"/>
      <c r="W271" s="34"/>
      <c r="X271" s="34"/>
      <c r="Y271" s="34"/>
      <c r="Z271" s="34"/>
      <c r="AA271" s="34"/>
      <c r="AB271" s="34"/>
      <c r="AC271" s="34"/>
      <c r="AD271" s="34"/>
      <c r="AE271" s="34"/>
      <c r="AT271" s="17" t="s">
        <v>151</v>
      </c>
      <c r="AU271" s="17" t="s">
        <v>85</v>
      </c>
    </row>
    <row r="272" spans="1:65" s="2" customFormat="1" x14ac:dyDescent="0.2">
      <c r="A272" s="34"/>
      <c r="B272" s="35"/>
      <c r="C272" s="36"/>
      <c r="D272" s="254" t="s">
        <v>1270</v>
      </c>
      <c r="E272" s="36"/>
      <c r="F272" s="255" t="s">
        <v>1420</v>
      </c>
      <c r="G272" s="36"/>
      <c r="H272" s="36"/>
      <c r="I272" s="202"/>
      <c r="J272" s="36"/>
      <c r="K272" s="36"/>
      <c r="L272" s="39"/>
      <c r="M272" s="203"/>
      <c r="N272" s="204"/>
      <c r="O272" s="71"/>
      <c r="P272" s="71"/>
      <c r="Q272" s="71"/>
      <c r="R272" s="71"/>
      <c r="S272" s="71"/>
      <c r="T272" s="72"/>
      <c r="U272" s="34"/>
      <c r="V272" s="34"/>
      <c r="W272" s="34"/>
      <c r="X272" s="34"/>
      <c r="Y272" s="34"/>
      <c r="Z272" s="34"/>
      <c r="AA272" s="34"/>
      <c r="AB272" s="34"/>
      <c r="AC272" s="34"/>
      <c r="AD272" s="34"/>
      <c r="AE272" s="34"/>
      <c r="AT272" s="17" t="s">
        <v>1270</v>
      </c>
      <c r="AU272" s="17" t="s">
        <v>85</v>
      </c>
    </row>
    <row r="273" spans="1:65" s="13" customFormat="1" x14ac:dyDescent="0.2">
      <c r="B273" s="205"/>
      <c r="C273" s="206"/>
      <c r="D273" s="200" t="s">
        <v>152</v>
      </c>
      <c r="E273" s="207" t="s">
        <v>1</v>
      </c>
      <c r="F273" s="208" t="s">
        <v>1421</v>
      </c>
      <c r="G273" s="206"/>
      <c r="H273" s="209">
        <v>19.5</v>
      </c>
      <c r="I273" s="210"/>
      <c r="J273" s="206"/>
      <c r="K273" s="206"/>
      <c r="L273" s="211"/>
      <c r="M273" s="212"/>
      <c r="N273" s="213"/>
      <c r="O273" s="213"/>
      <c r="P273" s="213"/>
      <c r="Q273" s="213"/>
      <c r="R273" s="213"/>
      <c r="S273" s="213"/>
      <c r="T273" s="214"/>
      <c r="AT273" s="215" t="s">
        <v>152</v>
      </c>
      <c r="AU273" s="215" t="s">
        <v>85</v>
      </c>
      <c r="AV273" s="13" t="s">
        <v>85</v>
      </c>
      <c r="AW273" s="13" t="s">
        <v>31</v>
      </c>
      <c r="AX273" s="13" t="s">
        <v>75</v>
      </c>
      <c r="AY273" s="215" t="s">
        <v>141</v>
      </c>
    </row>
    <row r="274" spans="1:65" s="14" customFormat="1" x14ac:dyDescent="0.2">
      <c r="B274" s="216"/>
      <c r="C274" s="217"/>
      <c r="D274" s="200" t="s">
        <v>152</v>
      </c>
      <c r="E274" s="218" t="s">
        <v>1</v>
      </c>
      <c r="F274" s="219" t="s">
        <v>156</v>
      </c>
      <c r="G274" s="217"/>
      <c r="H274" s="220">
        <v>19.5</v>
      </c>
      <c r="I274" s="221"/>
      <c r="J274" s="217"/>
      <c r="K274" s="217"/>
      <c r="L274" s="222"/>
      <c r="M274" s="223"/>
      <c r="N274" s="224"/>
      <c r="O274" s="224"/>
      <c r="P274" s="224"/>
      <c r="Q274" s="224"/>
      <c r="R274" s="224"/>
      <c r="S274" s="224"/>
      <c r="T274" s="225"/>
      <c r="AT274" s="226" t="s">
        <v>152</v>
      </c>
      <c r="AU274" s="226" t="s">
        <v>85</v>
      </c>
      <c r="AV274" s="14" t="s">
        <v>149</v>
      </c>
      <c r="AW274" s="14" t="s">
        <v>31</v>
      </c>
      <c r="AX274" s="14" t="s">
        <v>83</v>
      </c>
      <c r="AY274" s="226" t="s">
        <v>141</v>
      </c>
    </row>
    <row r="275" spans="1:65" s="2" customFormat="1" ht="16.5" customHeight="1" x14ac:dyDescent="0.2">
      <c r="A275" s="34"/>
      <c r="B275" s="35"/>
      <c r="C275" s="186" t="s">
        <v>376</v>
      </c>
      <c r="D275" s="186" t="s">
        <v>143</v>
      </c>
      <c r="E275" s="187" t="s">
        <v>1422</v>
      </c>
      <c r="F275" s="188" t="s">
        <v>1423</v>
      </c>
      <c r="G275" s="189" t="s">
        <v>189</v>
      </c>
      <c r="H275" s="190">
        <v>7.0000000000000001E-3</v>
      </c>
      <c r="I275" s="191"/>
      <c r="J275" s="192">
        <f>ROUND(I275*H275,2)</f>
        <v>0</v>
      </c>
      <c r="K275" s="188" t="s">
        <v>1268</v>
      </c>
      <c r="L275" s="193"/>
      <c r="M275" s="194" t="s">
        <v>1</v>
      </c>
      <c r="N275" s="195" t="s">
        <v>40</v>
      </c>
      <c r="O275" s="71"/>
      <c r="P275" s="196">
        <f>O275*H275</f>
        <v>0</v>
      </c>
      <c r="Q275" s="196">
        <v>0</v>
      </c>
      <c r="R275" s="196">
        <f>Q275*H275</f>
        <v>0</v>
      </c>
      <c r="S275" s="196">
        <v>0</v>
      </c>
      <c r="T275" s="197">
        <f>S275*H275</f>
        <v>0</v>
      </c>
      <c r="U275" s="34"/>
      <c r="V275" s="34"/>
      <c r="W275" s="34"/>
      <c r="X275" s="34"/>
      <c r="Y275" s="34"/>
      <c r="Z275" s="34"/>
      <c r="AA275" s="34"/>
      <c r="AB275" s="34"/>
      <c r="AC275" s="34"/>
      <c r="AD275" s="34"/>
      <c r="AE275" s="34"/>
      <c r="AR275" s="198" t="s">
        <v>383</v>
      </c>
      <c r="AT275" s="198" t="s">
        <v>143</v>
      </c>
      <c r="AU275" s="198" t="s">
        <v>85</v>
      </c>
      <c r="AY275" s="17" t="s">
        <v>141</v>
      </c>
      <c r="BE275" s="199">
        <f>IF(N275="základní",J275,0)</f>
        <v>0</v>
      </c>
      <c r="BF275" s="199">
        <f>IF(N275="snížená",J275,0)</f>
        <v>0</v>
      </c>
      <c r="BG275" s="199">
        <f>IF(N275="zákl. přenesená",J275,0)</f>
        <v>0</v>
      </c>
      <c r="BH275" s="199">
        <f>IF(N275="sníž. přenesená",J275,0)</f>
        <v>0</v>
      </c>
      <c r="BI275" s="199">
        <f>IF(N275="nulová",J275,0)</f>
        <v>0</v>
      </c>
      <c r="BJ275" s="17" t="s">
        <v>83</v>
      </c>
      <c r="BK275" s="199">
        <f>ROUND(I275*H275,2)</f>
        <v>0</v>
      </c>
      <c r="BL275" s="17" t="s">
        <v>275</v>
      </c>
      <c r="BM275" s="198" t="s">
        <v>1424</v>
      </c>
    </row>
    <row r="276" spans="1:65" s="2" customFormat="1" x14ac:dyDescent="0.2">
      <c r="A276" s="34"/>
      <c r="B276" s="35"/>
      <c r="C276" s="36"/>
      <c r="D276" s="200" t="s">
        <v>151</v>
      </c>
      <c r="E276" s="36"/>
      <c r="F276" s="201" t="s">
        <v>1423</v>
      </c>
      <c r="G276" s="36"/>
      <c r="H276" s="36"/>
      <c r="I276" s="202"/>
      <c r="J276" s="36"/>
      <c r="K276" s="36"/>
      <c r="L276" s="39"/>
      <c r="M276" s="203"/>
      <c r="N276" s="204"/>
      <c r="O276" s="71"/>
      <c r="P276" s="71"/>
      <c r="Q276" s="71"/>
      <c r="R276" s="71"/>
      <c r="S276" s="71"/>
      <c r="T276" s="72"/>
      <c r="U276" s="34"/>
      <c r="V276" s="34"/>
      <c r="W276" s="34"/>
      <c r="X276" s="34"/>
      <c r="Y276" s="34"/>
      <c r="Z276" s="34"/>
      <c r="AA276" s="34"/>
      <c r="AB276" s="34"/>
      <c r="AC276" s="34"/>
      <c r="AD276" s="34"/>
      <c r="AE276" s="34"/>
      <c r="AT276" s="17" t="s">
        <v>151</v>
      </c>
      <c r="AU276" s="17" t="s">
        <v>85</v>
      </c>
    </row>
    <row r="277" spans="1:65" s="13" customFormat="1" x14ac:dyDescent="0.2">
      <c r="B277" s="205"/>
      <c r="C277" s="206"/>
      <c r="D277" s="200" t="s">
        <v>152</v>
      </c>
      <c r="E277" s="207" t="s">
        <v>1</v>
      </c>
      <c r="F277" s="208" t="s">
        <v>1425</v>
      </c>
      <c r="G277" s="206"/>
      <c r="H277" s="209">
        <v>7.0000000000000001E-3</v>
      </c>
      <c r="I277" s="210"/>
      <c r="J277" s="206"/>
      <c r="K277" s="206"/>
      <c r="L277" s="211"/>
      <c r="M277" s="212"/>
      <c r="N277" s="213"/>
      <c r="O277" s="213"/>
      <c r="P277" s="213"/>
      <c r="Q277" s="213"/>
      <c r="R277" s="213"/>
      <c r="S277" s="213"/>
      <c r="T277" s="214"/>
      <c r="AT277" s="215" t="s">
        <v>152</v>
      </c>
      <c r="AU277" s="215" t="s">
        <v>85</v>
      </c>
      <c r="AV277" s="13" t="s">
        <v>85</v>
      </c>
      <c r="AW277" s="13" t="s">
        <v>31</v>
      </c>
      <c r="AX277" s="13" t="s">
        <v>75</v>
      </c>
      <c r="AY277" s="215" t="s">
        <v>141</v>
      </c>
    </row>
    <row r="278" spans="1:65" s="14" customFormat="1" x14ac:dyDescent="0.2">
      <c r="B278" s="216"/>
      <c r="C278" s="217"/>
      <c r="D278" s="200" t="s">
        <v>152</v>
      </c>
      <c r="E278" s="218" t="s">
        <v>1</v>
      </c>
      <c r="F278" s="219" t="s">
        <v>156</v>
      </c>
      <c r="G278" s="217"/>
      <c r="H278" s="220">
        <v>7.0000000000000001E-3</v>
      </c>
      <c r="I278" s="221"/>
      <c r="J278" s="217"/>
      <c r="K278" s="217"/>
      <c r="L278" s="222"/>
      <c r="M278" s="223"/>
      <c r="N278" s="224"/>
      <c r="O278" s="224"/>
      <c r="P278" s="224"/>
      <c r="Q278" s="224"/>
      <c r="R278" s="224"/>
      <c r="S278" s="224"/>
      <c r="T278" s="225"/>
      <c r="AT278" s="226" t="s">
        <v>152</v>
      </c>
      <c r="AU278" s="226" t="s">
        <v>85</v>
      </c>
      <c r="AV278" s="14" t="s">
        <v>149</v>
      </c>
      <c r="AW278" s="14" t="s">
        <v>31</v>
      </c>
      <c r="AX278" s="14" t="s">
        <v>83</v>
      </c>
      <c r="AY278" s="226" t="s">
        <v>141</v>
      </c>
    </row>
    <row r="279" spans="1:65" s="2" customFormat="1" ht="24.15" customHeight="1" x14ac:dyDescent="0.2">
      <c r="A279" s="34"/>
      <c r="B279" s="35"/>
      <c r="C279" s="238" t="s">
        <v>383</v>
      </c>
      <c r="D279" s="238" t="s">
        <v>204</v>
      </c>
      <c r="E279" s="239" t="s">
        <v>1426</v>
      </c>
      <c r="F279" s="240" t="s">
        <v>1427</v>
      </c>
      <c r="G279" s="241" t="s">
        <v>331</v>
      </c>
      <c r="H279" s="242">
        <v>168.15</v>
      </c>
      <c r="I279" s="243"/>
      <c r="J279" s="244">
        <f>ROUND(I279*H279,2)</f>
        <v>0</v>
      </c>
      <c r="K279" s="240" t="s">
        <v>1268</v>
      </c>
      <c r="L279" s="39"/>
      <c r="M279" s="245" t="s">
        <v>1</v>
      </c>
      <c r="N279" s="246" t="s">
        <v>40</v>
      </c>
      <c r="O279" s="71"/>
      <c r="P279" s="196">
        <f>O279*H279</f>
        <v>0</v>
      </c>
      <c r="Q279" s="196">
        <v>0</v>
      </c>
      <c r="R279" s="196">
        <f>Q279*H279</f>
        <v>0</v>
      </c>
      <c r="S279" s="196">
        <v>0</v>
      </c>
      <c r="T279" s="197">
        <f>S279*H279</f>
        <v>0</v>
      </c>
      <c r="U279" s="34"/>
      <c r="V279" s="34"/>
      <c r="W279" s="34"/>
      <c r="X279" s="34"/>
      <c r="Y279" s="34"/>
      <c r="Z279" s="34"/>
      <c r="AA279" s="34"/>
      <c r="AB279" s="34"/>
      <c r="AC279" s="34"/>
      <c r="AD279" s="34"/>
      <c r="AE279" s="34"/>
      <c r="AR279" s="198" t="s">
        <v>275</v>
      </c>
      <c r="AT279" s="198" t="s">
        <v>204</v>
      </c>
      <c r="AU279" s="198" t="s">
        <v>85</v>
      </c>
      <c r="AY279" s="17" t="s">
        <v>141</v>
      </c>
      <c r="BE279" s="199">
        <f>IF(N279="základní",J279,0)</f>
        <v>0</v>
      </c>
      <c r="BF279" s="199">
        <f>IF(N279="snížená",J279,0)</f>
        <v>0</v>
      </c>
      <c r="BG279" s="199">
        <f>IF(N279="zákl. přenesená",J279,0)</f>
        <v>0</v>
      </c>
      <c r="BH279" s="199">
        <f>IF(N279="sníž. přenesená",J279,0)</f>
        <v>0</v>
      </c>
      <c r="BI279" s="199">
        <f>IF(N279="nulová",J279,0)</f>
        <v>0</v>
      </c>
      <c r="BJ279" s="17" t="s">
        <v>83</v>
      </c>
      <c r="BK279" s="199">
        <f>ROUND(I279*H279,2)</f>
        <v>0</v>
      </c>
      <c r="BL279" s="17" t="s">
        <v>275</v>
      </c>
      <c r="BM279" s="198" t="s">
        <v>1428</v>
      </c>
    </row>
    <row r="280" spans="1:65" s="2" customFormat="1" ht="18" x14ac:dyDescent="0.2">
      <c r="A280" s="34"/>
      <c r="B280" s="35"/>
      <c r="C280" s="36"/>
      <c r="D280" s="200" t="s">
        <v>151</v>
      </c>
      <c r="E280" s="36"/>
      <c r="F280" s="201" t="s">
        <v>1427</v>
      </c>
      <c r="G280" s="36"/>
      <c r="H280" s="36"/>
      <c r="I280" s="202"/>
      <c r="J280" s="36"/>
      <c r="K280" s="36"/>
      <c r="L280" s="39"/>
      <c r="M280" s="203"/>
      <c r="N280" s="204"/>
      <c r="O280" s="71"/>
      <c r="P280" s="71"/>
      <c r="Q280" s="71"/>
      <c r="R280" s="71"/>
      <c r="S280" s="71"/>
      <c r="T280" s="72"/>
      <c r="U280" s="34"/>
      <c r="V280" s="34"/>
      <c r="W280" s="34"/>
      <c r="X280" s="34"/>
      <c r="Y280" s="34"/>
      <c r="Z280" s="34"/>
      <c r="AA280" s="34"/>
      <c r="AB280" s="34"/>
      <c r="AC280" s="34"/>
      <c r="AD280" s="34"/>
      <c r="AE280" s="34"/>
      <c r="AT280" s="17" t="s">
        <v>151</v>
      </c>
      <c r="AU280" s="17" t="s">
        <v>85</v>
      </c>
    </row>
    <row r="281" spans="1:65" s="2" customFormat="1" x14ac:dyDescent="0.2">
      <c r="A281" s="34"/>
      <c r="B281" s="35"/>
      <c r="C281" s="36"/>
      <c r="D281" s="254" t="s">
        <v>1270</v>
      </c>
      <c r="E281" s="36"/>
      <c r="F281" s="255" t="s">
        <v>1429</v>
      </c>
      <c r="G281" s="36"/>
      <c r="H281" s="36"/>
      <c r="I281" s="202"/>
      <c r="J281" s="36"/>
      <c r="K281" s="36"/>
      <c r="L281" s="39"/>
      <c r="M281" s="203"/>
      <c r="N281" s="204"/>
      <c r="O281" s="71"/>
      <c r="P281" s="71"/>
      <c r="Q281" s="71"/>
      <c r="R281" s="71"/>
      <c r="S281" s="71"/>
      <c r="T281" s="72"/>
      <c r="U281" s="34"/>
      <c r="V281" s="34"/>
      <c r="W281" s="34"/>
      <c r="X281" s="34"/>
      <c r="Y281" s="34"/>
      <c r="Z281" s="34"/>
      <c r="AA281" s="34"/>
      <c r="AB281" s="34"/>
      <c r="AC281" s="34"/>
      <c r="AD281" s="34"/>
      <c r="AE281" s="34"/>
      <c r="AT281" s="17" t="s">
        <v>1270</v>
      </c>
      <c r="AU281" s="17" t="s">
        <v>85</v>
      </c>
    </row>
    <row r="282" spans="1:65" s="13" customFormat="1" x14ac:dyDescent="0.2">
      <c r="B282" s="205"/>
      <c r="C282" s="206"/>
      <c r="D282" s="200" t="s">
        <v>152</v>
      </c>
      <c r="E282" s="207" t="s">
        <v>1</v>
      </c>
      <c r="F282" s="208" t="s">
        <v>1430</v>
      </c>
      <c r="G282" s="206"/>
      <c r="H282" s="209">
        <v>168.15</v>
      </c>
      <c r="I282" s="210"/>
      <c r="J282" s="206"/>
      <c r="K282" s="206"/>
      <c r="L282" s="211"/>
      <c r="M282" s="212"/>
      <c r="N282" s="213"/>
      <c r="O282" s="213"/>
      <c r="P282" s="213"/>
      <c r="Q282" s="213"/>
      <c r="R282" s="213"/>
      <c r="S282" s="213"/>
      <c r="T282" s="214"/>
      <c r="AT282" s="215" t="s">
        <v>152</v>
      </c>
      <c r="AU282" s="215" t="s">
        <v>85</v>
      </c>
      <c r="AV282" s="13" t="s">
        <v>85</v>
      </c>
      <c r="AW282" s="13" t="s">
        <v>31</v>
      </c>
      <c r="AX282" s="13" t="s">
        <v>75</v>
      </c>
      <c r="AY282" s="215" t="s">
        <v>141</v>
      </c>
    </row>
    <row r="283" spans="1:65" s="14" customFormat="1" x14ac:dyDescent="0.2">
      <c r="B283" s="216"/>
      <c r="C283" s="217"/>
      <c r="D283" s="200" t="s">
        <v>152</v>
      </c>
      <c r="E283" s="218" t="s">
        <v>1</v>
      </c>
      <c r="F283" s="219" t="s">
        <v>156</v>
      </c>
      <c r="G283" s="217"/>
      <c r="H283" s="220">
        <v>168.15</v>
      </c>
      <c r="I283" s="221"/>
      <c r="J283" s="217"/>
      <c r="K283" s="217"/>
      <c r="L283" s="222"/>
      <c r="M283" s="223"/>
      <c r="N283" s="224"/>
      <c r="O283" s="224"/>
      <c r="P283" s="224"/>
      <c r="Q283" s="224"/>
      <c r="R283" s="224"/>
      <c r="S283" s="224"/>
      <c r="T283" s="225"/>
      <c r="AT283" s="226" t="s">
        <v>152</v>
      </c>
      <c r="AU283" s="226" t="s">
        <v>85</v>
      </c>
      <c r="AV283" s="14" t="s">
        <v>149</v>
      </c>
      <c r="AW283" s="14" t="s">
        <v>31</v>
      </c>
      <c r="AX283" s="14" t="s">
        <v>83</v>
      </c>
      <c r="AY283" s="226" t="s">
        <v>141</v>
      </c>
    </row>
    <row r="284" spans="1:65" s="2" customFormat="1" ht="24.15" customHeight="1" x14ac:dyDescent="0.2">
      <c r="A284" s="34"/>
      <c r="B284" s="35"/>
      <c r="C284" s="238" t="s">
        <v>390</v>
      </c>
      <c r="D284" s="238" t="s">
        <v>204</v>
      </c>
      <c r="E284" s="239" t="s">
        <v>1431</v>
      </c>
      <c r="F284" s="240" t="s">
        <v>1432</v>
      </c>
      <c r="G284" s="241" t="s">
        <v>331</v>
      </c>
      <c r="H284" s="242">
        <v>31.2</v>
      </c>
      <c r="I284" s="243"/>
      <c r="J284" s="244">
        <f>ROUND(I284*H284,2)</f>
        <v>0</v>
      </c>
      <c r="K284" s="240" t="s">
        <v>1268</v>
      </c>
      <c r="L284" s="39"/>
      <c r="M284" s="245" t="s">
        <v>1</v>
      </c>
      <c r="N284" s="246" t="s">
        <v>40</v>
      </c>
      <c r="O284" s="71"/>
      <c r="P284" s="196">
        <f>O284*H284</f>
        <v>0</v>
      </c>
      <c r="Q284" s="196">
        <v>0</v>
      </c>
      <c r="R284" s="196">
        <f>Q284*H284</f>
        <v>0</v>
      </c>
      <c r="S284" s="196">
        <v>0</v>
      </c>
      <c r="T284" s="197">
        <f>S284*H284</f>
        <v>0</v>
      </c>
      <c r="U284" s="34"/>
      <c r="V284" s="34"/>
      <c r="W284" s="34"/>
      <c r="X284" s="34"/>
      <c r="Y284" s="34"/>
      <c r="Z284" s="34"/>
      <c r="AA284" s="34"/>
      <c r="AB284" s="34"/>
      <c r="AC284" s="34"/>
      <c r="AD284" s="34"/>
      <c r="AE284" s="34"/>
      <c r="AR284" s="198" t="s">
        <v>275</v>
      </c>
      <c r="AT284" s="198" t="s">
        <v>204</v>
      </c>
      <c r="AU284" s="198" t="s">
        <v>85</v>
      </c>
      <c r="AY284" s="17" t="s">
        <v>141</v>
      </c>
      <c r="BE284" s="199">
        <f>IF(N284="základní",J284,0)</f>
        <v>0</v>
      </c>
      <c r="BF284" s="199">
        <f>IF(N284="snížená",J284,0)</f>
        <v>0</v>
      </c>
      <c r="BG284" s="199">
        <f>IF(N284="zákl. přenesená",J284,0)</f>
        <v>0</v>
      </c>
      <c r="BH284" s="199">
        <f>IF(N284="sníž. přenesená",J284,0)</f>
        <v>0</v>
      </c>
      <c r="BI284" s="199">
        <f>IF(N284="nulová",J284,0)</f>
        <v>0</v>
      </c>
      <c r="BJ284" s="17" t="s">
        <v>83</v>
      </c>
      <c r="BK284" s="199">
        <f>ROUND(I284*H284,2)</f>
        <v>0</v>
      </c>
      <c r="BL284" s="17" t="s">
        <v>275</v>
      </c>
      <c r="BM284" s="198" t="s">
        <v>1433</v>
      </c>
    </row>
    <row r="285" spans="1:65" s="2" customFormat="1" ht="18" x14ac:dyDescent="0.2">
      <c r="A285" s="34"/>
      <c r="B285" s="35"/>
      <c r="C285" s="36"/>
      <c r="D285" s="200" t="s">
        <v>151</v>
      </c>
      <c r="E285" s="36"/>
      <c r="F285" s="201" t="s">
        <v>1432</v>
      </c>
      <c r="G285" s="36"/>
      <c r="H285" s="36"/>
      <c r="I285" s="202"/>
      <c r="J285" s="36"/>
      <c r="K285" s="36"/>
      <c r="L285" s="39"/>
      <c r="M285" s="203"/>
      <c r="N285" s="204"/>
      <c r="O285" s="71"/>
      <c r="P285" s="71"/>
      <c r="Q285" s="71"/>
      <c r="R285" s="71"/>
      <c r="S285" s="71"/>
      <c r="T285" s="72"/>
      <c r="U285" s="34"/>
      <c r="V285" s="34"/>
      <c r="W285" s="34"/>
      <c r="X285" s="34"/>
      <c r="Y285" s="34"/>
      <c r="Z285" s="34"/>
      <c r="AA285" s="34"/>
      <c r="AB285" s="34"/>
      <c r="AC285" s="34"/>
      <c r="AD285" s="34"/>
      <c r="AE285" s="34"/>
      <c r="AT285" s="17" t="s">
        <v>151</v>
      </c>
      <c r="AU285" s="17" t="s">
        <v>85</v>
      </c>
    </row>
    <row r="286" spans="1:65" s="2" customFormat="1" x14ac:dyDescent="0.2">
      <c r="A286" s="34"/>
      <c r="B286" s="35"/>
      <c r="C286" s="36"/>
      <c r="D286" s="254" t="s">
        <v>1270</v>
      </c>
      <c r="E286" s="36"/>
      <c r="F286" s="255" t="s">
        <v>1434</v>
      </c>
      <c r="G286" s="36"/>
      <c r="H286" s="36"/>
      <c r="I286" s="202"/>
      <c r="J286" s="36"/>
      <c r="K286" s="36"/>
      <c r="L286" s="39"/>
      <c r="M286" s="203"/>
      <c r="N286" s="204"/>
      <c r="O286" s="71"/>
      <c r="P286" s="71"/>
      <c r="Q286" s="71"/>
      <c r="R286" s="71"/>
      <c r="S286" s="71"/>
      <c r="T286" s="72"/>
      <c r="U286" s="34"/>
      <c r="V286" s="34"/>
      <c r="W286" s="34"/>
      <c r="X286" s="34"/>
      <c r="Y286" s="34"/>
      <c r="Z286" s="34"/>
      <c r="AA286" s="34"/>
      <c r="AB286" s="34"/>
      <c r="AC286" s="34"/>
      <c r="AD286" s="34"/>
      <c r="AE286" s="34"/>
      <c r="AT286" s="17" t="s">
        <v>1270</v>
      </c>
      <c r="AU286" s="17" t="s">
        <v>85</v>
      </c>
    </row>
    <row r="287" spans="1:65" s="13" customFormat="1" x14ac:dyDescent="0.2">
      <c r="B287" s="205"/>
      <c r="C287" s="206"/>
      <c r="D287" s="200" t="s">
        <v>152</v>
      </c>
      <c r="E287" s="207" t="s">
        <v>1</v>
      </c>
      <c r="F287" s="208" t="s">
        <v>1435</v>
      </c>
      <c r="G287" s="206"/>
      <c r="H287" s="209">
        <v>31.2</v>
      </c>
      <c r="I287" s="210"/>
      <c r="J287" s="206"/>
      <c r="K287" s="206"/>
      <c r="L287" s="211"/>
      <c r="M287" s="212"/>
      <c r="N287" s="213"/>
      <c r="O287" s="213"/>
      <c r="P287" s="213"/>
      <c r="Q287" s="213"/>
      <c r="R287" s="213"/>
      <c r="S287" s="213"/>
      <c r="T287" s="214"/>
      <c r="AT287" s="215" t="s">
        <v>152</v>
      </c>
      <c r="AU287" s="215" t="s">
        <v>85</v>
      </c>
      <c r="AV287" s="13" t="s">
        <v>85</v>
      </c>
      <c r="AW287" s="13" t="s">
        <v>31</v>
      </c>
      <c r="AX287" s="13" t="s">
        <v>75</v>
      </c>
      <c r="AY287" s="215" t="s">
        <v>141</v>
      </c>
    </row>
    <row r="288" spans="1:65" s="14" customFormat="1" x14ac:dyDescent="0.2">
      <c r="B288" s="216"/>
      <c r="C288" s="217"/>
      <c r="D288" s="200" t="s">
        <v>152</v>
      </c>
      <c r="E288" s="218" t="s">
        <v>1</v>
      </c>
      <c r="F288" s="219" t="s">
        <v>156</v>
      </c>
      <c r="G288" s="217"/>
      <c r="H288" s="220">
        <v>31.2</v>
      </c>
      <c r="I288" s="221"/>
      <c r="J288" s="217"/>
      <c r="K288" s="217"/>
      <c r="L288" s="222"/>
      <c r="M288" s="223"/>
      <c r="N288" s="224"/>
      <c r="O288" s="224"/>
      <c r="P288" s="224"/>
      <c r="Q288" s="224"/>
      <c r="R288" s="224"/>
      <c r="S288" s="224"/>
      <c r="T288" s="225"/>
      <c r="AT288" s="226" t="s">
        <v>152</v>
      </c>
      <c r="AU288" s="226" t="s">
        <v>85</v>
      </c>
      <c r="AV288" s="14" t="s">
        <v>149</v>
      </c>
      <c r="AW288" s="14" t="s">
        <v>31</v>
      </c>
      <c r="AX288" s="14" t="s">
        <v>83</v>
      </c>
      <c r="AY288" s="226" t="s">
        <v>141</v>
      </c>
    </row>
    <row r="289" spans="1:65" s="2" customFormat="1" ht="16.5" customHeight="1" x14ac:dyDescent="0.2">
      <c r="A289" s="34"/>
      <c r="B289" s="35"/>
      <c r="C289" s="186" t="s">
        <v>548</v>
      </c>
      <c r="D289" s="186" t="s">
        <v>143</v>
      </c>
      <c r="E289" s="187" t="s">
        <v>1436</v>
      </c>
      <c r="F289" s="188" t="s">
        <v>1437</v>
      </c>
      <c r="G289" s="189" t="s">
        <v>331</v>
      </c>
      <c r="H289" s="190">
        <v>229.25299999999999</v>
      </c>
      <c r="I289" s="191"/>
      <c r="J289" s="192">
        <f>ROUND(I289*H289,2)</f>
        <v>0</v>
      </c>
      <c r="K289" s="188" t="s">
        <v>1</v>
      </c>
      <c r="L289" s="193"/>
      <c r="M289" s="194" t="s">
        <v>1</v>
      </c>
      <c r="N289" s="195" t="s">
        <v>40</v>
      </c>
      <c r="O289" s="71"/>
      <c r="P289" s="196">
        <f>O289*H289</f>
        <v>0</v>
      </c>
      <c r="Q289" s="196">
        <v>0</v>
      </c>
      <c r="R289" s="196">
        <f>Q289*H289</f>
        <v>0</v>
      </c>
      <c r="S289" s="196">
        <v>0</v>
      </c>
      <c r="T289" s="197">
        <f>S289*H289</f>
        <v>0</v>
      </c>
      <c r="U289" s="34"/>
      <c r="V289" s="34"/>
      <c r="W289" s="34"/>
      <c r="X289" s="34"/>
      <c r="Y289" s="34"/>
      <c r="Z289" s="34"/>
      <c r="AA289" s="34"/>
      <c r="AB289" s="34"/>
      <c r="AC289" s="34"/>
      <c r="AD289" s="34"/>
      <c r="AE289" s="34"/>
      <c r="AR289" s="198" t="s">
        <v>383</v>
      </c>
      <c r="AT289" s="198" t="s">
        <v>143</v>
      </c>
      <c r="AU289" s="198" t="s">
        <v>85</v>
      </c>
      <c r="AY289" s="17" t="s">
        <v>141</v>
      </c>
      <c r="BE289" s="199">
        <f>IF(N289="základní",J289,0)</f>
        <v>0</v>
      </c>
      <c r="BF289" s="199">
        <f>IF(N289="snížená",J289,0)</f>
        <v>0</v>
      </c>
      <c r="BG289" s="199">
        <f>IF(N289="zákl. přenesená",J289,0)</f>
        <v>0</v>
      </c>
      <c r="BH289" s="199">
        <f>IF(N289="sníž. přenesená",J289,0)</f>
        <v>0</v>
      </c>
      <c r="BI289" s="199">
        <f>IF(N289="nulová",J289,0)</f>
        <v>0</v>
      </c>
      <c r="BJ289" s="17" t="s">
        <v>83</v>
      </c>
      <c r="BK289" s="199">
        <f>ROUND(I289*H289,2)</f>
        <v>0</v>
      </c>
      <c r="BL289" s="17" t="s">
        <v>275</v>
      </c>
      <c r="BM289" s="198" t="s">
        <v>1438</v>
      </c>
    </row>
    <row r="290" spans="1:65" s="2" customFormat="1" x14ac:dyDescent="0.2">
      <c r="A290" s="34"/>
      <c r="B290" s="35"/>
      <c r="C290" s="36"/>
      <c r="D290" s="200" t="s">
        <v>151</v>
      </c>
      <c r="E290" s="36"/>
      <c r="F290" s="201" t="s">
        <v>1437</v>
      </c>
      <c r="G290" s="36"/>
      <c r="H290" s="36"/>
      <c r="I290" s="202"/>
      <c r="J290" s="36"/>
      <c r="K290" s="36"/>
      <c r="L290" s="39"/>
      <c r="M290" s="203"/>
      <c r="N290" s="204"/>
      <c r="O290" s="71"/>
      <c r="P290" s="71"/>
      <c r="Q290" s="71"/>
      <c r="R290" s="71"/>
      <c r="S290" s="71"/>
      <c r="T290" s="72"/>
      <c r="U290" s="34"/>
      <c r="V290" s="34"/>
      <c r="W290" s="34"/>
      <c r="X290" s="34"/>
      <c r="Y290" s="34"/>
      <c r="Z290" s="34"/>
      <c r="AA290" s="34"/>
      <c r="AB290" s="34"/>
      <c r="AC290" s="34"/>
      <c r="AD290" s="34"/>
      <c r="AE290" s="34"/>
      <c r="AT290" s="17" t="s">
        <v>151</v>
      </c>
      <c r="AU290" s="17" t="s">
        <v>85</v>
      </c>
    </row>
    <row r="291" spans="1:65" s="13" customFormat="1" x14ac:dyDescent="0.2">
      <c r="B291" s="205"/>
      <c r="C291" s="206"/>
      <c r="D291" s="200" t="s">
        <v>152</v>
      </c>
      <c r="E291" s="207" t="s">
        <v>1</v>
      </c>
      <c r="F291" s="208" t="s">
        <v>1439</v>
      </c>
      <c r="G291" s="206"/>
      <c r="H291" s="209">
        <v>229.25299999999999</v>
      </c>
      <c r="I291" s="210"/>
      <c r="J291" s="206"/>
      <c r="K291" s="206"/>
      <c r="L291" s="211"/>
      <c r="M291" s="212"/>
      <c r="N291" s="213"/>
      <c r="O291" s="213"/>
      <c r="P291" s="213"/>
      <c r="Q291" s="213"/>
      <c r="R291" s="213"/>
      <c r="S291" s="213"/>
      <c r="T291" s="214"/>
      <c r="AT291" s="215" t="s">
        <v>152</v>
      </c>
      <c r="AU291" s="215" t="s">
        <v>85</v>
      </c>
      <c r="AV291" s="13" t="s">
        <v>85</v>
      </c>
      <c r="AW291" s="13" t="s">
        <v>31</v>
      </c>
      <c r="AX291" s="13" t="s">
        <v>75</v>
      </c>
      <c r="AY291" s="215" t="s">
        <v>141</v>
      </c>
    </row>
    <row r="292" spans="1:65" s="14" customFormat="1" x14ac:dyDescent="0.2">
      <c r="B292" s="216"/>
      <c r="C292" s="217"/>
      <c r="D292" s="200" t="s">
        <v>152</v>
      </c>
      <c r="E292" s="218" t="s">
        <v>1</v>
      </c>
      <c r="F292" s="219" t="s">
        <v>156</v>
      </c>
      <c r="G292" s="217"/>
      <c r="H292" s="220">
        <v>229.25299999999999</v>
      </c>
      <c r="I292" s="221"/>
      <c r="J292" s="217"/>
      <c r="K292" s="217"/>
      <c r="L292" s="222"/>
      <c r="M292" s="223"/>
      <c r="N292" s="224"/>
      <c r="O292" s="224"/>
      <c r="P292" s="224"/>
      <c r="Q292" s="224"/>
      <c r="R292" s="224"/>
      <c r="S292" s="224"/>
      <c r="T292" s="225"/>
      <c r="AT292" s="226" t="s">
        <v>152</v>
      </c>
      <c r="AU292" s="226" t="s">
        <v>85</v>
      </c>
      <c r="AV292" s="14" t="s">
        <v>149</v>
      </c>
      <c r="AW292" s="14" t="s">
        <v>31</v>
      </c>
      <c r="AX292" s="14" t="s">
        <v>83</v>
      </c>
      <c r="AY292" s="226" t="s">
        <v>141</v>
      </c>
    </row>
    <row r="293" spans="1:65" s="2" customFormat="1" ht="24.15" customHeight="1" x14ac:dyDescent="0.2">
      <c r="A293" s="34"/>
      <c r="B293" s="35"/>
      <c r="C293" s="238" t="s">
        <v>375</v>
      </c>
      <c r="D293" s="238" t="s">
        <v>204</v>
      </c>
      <c r="E293" s="239" t="s">
        <v>1440</v>
      </c>
      <c r="F293" s="240" t="s">
        <v>1441</v>
      </c>
      <c r="G293" s="241" t="s">
        <v>331</v>
      </c>
      <c r="H293" s="242">
        <v>340</v>
      </c>
      <c r="I293" s="243"/>
      <c r="J293" s="244">
        <f>ROUND(I293*H293,2)</f>
        <v>0</v>
      </c>
      <c r="K293" s="240" t="s">
        <v>1268</v>
      </c>
      <c r="L293" s="39"/>
      <c r="M293" s="245" t="s">
        <v>1</v>
      </c>
      <c r="N293" s="246" t="s">
        <v>40</v>
      </c>
      <c r="O293" s="71"/>
      <c r="P293" s="196">
        <f>O293*H293</f>
        <v>0</v>
      </c>
      <c r="Q293" s="196">
        <v>0</v>
      </c>
      <c r="R293" s="196">
        <f>Q293*H293</f>
        <v>0</v>
      </c>
      <c r="S293" s="196">
        <v>0</v>
      </c>
      <c r="T293" s="197">
        <f>S293*H293</f>
        <v>0</v>
      </c>
      <c r="U293" s="34"/>
      <c r="V293" s="34"/>
      <c r="W293" s="34"/>
      <c r="X293" s="34"/>
      <c r="Y293" s="34"/>
      <c r="Z293" s="34"/>
      <c r="AA293" s="34"/>
      <c r="AB293" s="34"/>
      <c r="AC293" s="34"/>
      <c r="AD293" s="34"/>
      <c r="AE293" s="34"/>
      <c r="AR293" s="198" t="s">
        <v>275</v>
      </c>
      <c r="AT293" s="198" t="s">
        <v>204</v>
      </c>
      <c r="AU293" s="198" t="s">
        <v>85</v>
      </c>
      <c r="AY293" s="17" t="s">
        <v>141</v>
      </c>
      <c r="BE293" s="199">
        <f>IF(N293="základní",J293,0)</f>
        <v>0</v>
      </c>
      <c r="BF293" s="199">
        <f>IF(N293="snížená",J293,0)</f>
        <v>0</v>
      </c>
      <c r="BG293" s="199">
        <f>IF(N293="zákl. přenesená",J293,0)</f>
        <v>0</v>
      </c>
      <c r="BH293" s="199">
        <f>IF(N293="sníž. přenesená",J293,0)</f>
        <v>0</v>
      </c>
      <c r="BI293" s="199">
        <f>IF(N293="nulová",J293,0)</f>
        <v>0</v>
      </c>
      <c r="BJ293" s="17" t="s">
        <v>83</v>
      </c>
      <c r="BK293" s="199">
        <f>ROUND(I293*H293,2)</f>
        <v>0</v>
      </c>
      <c r="BL293" s="17" t="s">
        <v>275</v>
      </c>
      <c r="BM293" s="198" t="s">
        <v>1442</v>
      </c>
    </row>
    <row r="294" spans="1:65" s="2" customFormat="1" ht="18" x14ac:dyDescent="0.2">
      <c r="A294" s="34"/>
      <c r="B294" s="35"/>
      <c r="C294" s="36"/>
      <c r="D294" s="200" t="s">
        <v>151</v>
      </c>
      <c r="E294" s="36"/>
      <c r="F294" s="201" t="s">
        <v>1441</v>
      </c>
      <c r="G294" s="36"/>
      <c r="H294" s="36"/>
      <c r="I294" s="202"/>
      <c r="J294" s="36"/>
      <c r="K294" s="36"/>
      <c r="L294" s="39"/>
      <c r="M294" s="203"/>
      <c r="N294" s="204"/>
      <c r="O294" s="71"/>
      <c r="P294" s="71"/>
      <c r="Q294" s="71"/>
      <c r="R294" s="71"/>
      <c r="S294" s="71"/>
      <c r="T294" s="72"/>
      <c r="U294" s="34"/>
      <c r="V294" s="34"/>
      <c r="W294" s="34"/>
      <c r="X294" s="34"/>
      <c r="Y294" s="34"/>
      <c r="Z294" s="34"/>
      <c r="AA294" s="34"/>
      <c r="AB294" s="34"/>
      <c r="AC294" s="34"/>
      <c r="AD294" s="34"/>
      <c r="AE294" s="34"/>
      <c r="AT294" s="17" t="s">
        <v>151</v>
      </c>
      <c r="AU294" s="17" t="s">
        <v>85</v>
      </c>
    </row>
    <row r="295" spans="1:65" s="2" customFormat="1" x14ac:dyDescent="0.2">
      <c r="A295" s="34"/>
      <c r="B295" s="35"/>
      <c r="C295" s="36"/>
      <c r="D295" s="254" t="s">
        <v>1270</v>
      </c>
      <c r="E295" s="36"/>
      <c r="F295" s="255" t="s">
        <v>1443</v>
      </c>
      <c r="G295" s="36"/>
      <c r="H295" s="36"/>
      <c r="I295" s="202"/>
      <c r="J295" s="36"/>
      <c r="K295" s="36"/>
      <c r="L295" s="39"/>
      <c r="M295" s="203"/>
      <c r="N295" s="204"/>
      <c r="O295" s="71"/>
      <c r="P295" s="71"/>
      <c r="Q295" s="71"/>
      <c r="R295" s="71"/>
      <c r="S295" s="71"/>
      <c r="T295" s="72"/>
      <c r="U295" s="34"/>
      <c r="V295" s="34"/>
      <c r="W295" s="34"/>
      <c r="X295" s="34"/>
      <c r="Y295" s="34"/>
      <c r="Z295" s="34"/>
      <c r="AA295" s="34"/>
      <c r="AB295" s="34"/>
      <c r="AC295" s="34"/>
      <c r="AD295" s="34"/>
      <c r="AE295" s="34"/>
      <c r="AT295" s="17" t="s">
        <v>1270</v>
      </c>
      <c r="AU295" s="17" t="s">
        <v>85</v>
      </c>
    </row>
    <row r="296" spans="1:65" s="13" customFormat="1" x14ac:dyDescent="0.2">
      <c r="B296" s="205"/>
      <c r="C296" s="206"/>
      <c r="D296" s="200" t="s">
        <v>152</v>
      </c>
      <c r="E296" s="207" t="s">
        <v>1</v>
      </c>
      <c r="F296" s="208" t="s">
        <v>1444</v>
      </c>
      <c r="G296" s="206"/>
      <c r="H296" s="209">
        <v>170</v>
      </c>
      <c r="I296" s="210"/>
      <c r="J296" s="206"/>
      <c r="K296" s="206"/>
      <c r="L296" s="211"/>
      <c r="M296" s="212"/>
      <c r="N296" s="213"/>
      <c r="O296" s="213"/>
      <c r="P296" s="213"/>
      <c r="Q296" s="213"/>
      <c r="R296" s="213"/>
      <c r="S296" s="213"/>
      <c r="T296" s="214"/>
      <c r="AT296" s="215" t="s">
        <v>152</v>
      </c>
      <c r="AU296" s="215" t="s">
        <v>85</v>
      </c>
      <c r="AV296" s="13" t="s">
        <v>85</v>
      </c>
      <c r="AW296" s="13" t="s">
        <v>31</v>
      </c>
      <c r="AX296" s="13" t="s">
        <v>75</v>
      </c>
      <c r="AY296" s="215" t="s">
        <v>141</v>
      </c>
    </row>
    <row r="297" spans="1:65" s="13" customFormat="1" x14ac:dyDescent="0.2">
      <c r="B297" s="205"/>
      <c r="C297" s="206"/>
      <c r="D297" s="200" t="s">
        <v>152</v>
      </c>
      <c r="E297" s="207" t="s">
        <v>1</v>
      </c>
      <c r="F297" s="208" t="s">
        <v>1445</v>
      </c>
      <c r="G297" s="206"/>
      <c r="H297" s="209">
        <v>170</v>
      </c>
      <c r="I297" s="210"/>
      <c r="J297" s="206"/>
      <c r="K297" s="206"/>
      <c r="L297" s="211"/>
      <c r="M297" s="212"/>
      <c r="N297" s="213"/>
      <c r="O297" s="213"/>
      <c r="P297" s="213"/>
      <c r="Q297" s="213"/>
      <c r="R297" s="213"/>
      <c r="S297" s="213"/>
      <c r="T297" s="214"/>
      <c r="AT297" s="215" t="s">
        <v>152</v>
      </c>
      <c r="AU297" s="215" t="s">
        <v>85</v>
      </c>
      <c r="AV297" s="13" t="s">
        <v>85</v>
      </c>
      <c r="AW297" s="13" t="s">
        <v>31</v>
      </c>
      <c r="AX297" s="13" t="s">
        <v>75</v>
      </c>
      <c r="AY297" s="215" t="s">
        <v>141</v>
      </c>
    </row>
    <row r="298" spans="1:65" s="14" customFormat="1" x14ac:dyDescent="0.2">
      <c r="B298" s="216"/>
      <c r="C298" s="217"/>
      <c r="D298" s="200" t="s">
        <v>152</v>
      </c>
      <c r="E298" s="218" t="s">
        <v>1</v>
      </c>
      <c r="F298" s="219" t="s">
        <v>156</v>
      </c>
      <c r="G298" s="217"/>
      <c r="H298" s="220">
        <v>340</v>
      </c>
      <c r="I298" s="221"/>
      <c r="J298" s="217"/>
      <c r="K298" s="217"/>
      <c r="L298" s="222"/>
      <c r="M298" s="223"/>
      <c r="N298" s="224"/>
      <c r="O298" s="224"/>
      <c r="P298" s="224"/>
      <c r="Q298" s="224"/>
      <c r="R298" s="224"/>
      <c r="S298" s="224"/>
      <c r="T298" s="225"/>
      <c r="AT298" s="226" t="s">
        <v>152</v>
      </c>
      <c r="AU298" s="226" t="s">
        <v>85</v>
      </c>
      <c r="AV298" s="14" t="s">
        <v>149</v>
      </c>
      <c r="AW298" s="14" t="s">
        <v>31</v>
      </c>
      <c r="AX298" s="14" t="s">
        <v>83</v>
      </c>
      <c r="AY298" s="226" t="s">
        <v>141</v>
      </c>
    </row>
    <row r="299" spans="1:65" s="2" customFormat="1" ht="24.15" customHeight="1" x14ac:dyDescent="0.2">
      <c r="A299" s="34"/>
      <c r="B299" s="35"/>
      <c r="C299" s="238" t="s">
        <v>558</v>
      </c>
      <c r="D299" s="238" t="s">
        <v>204</v>
      </c>
      <c r="E299" s="239" t="s">
        <v>1446</v>
      </c>
      <c r="F299" s="240" t="s">
        <v>1447</v>
      </c>
      <c r="G299" s="241" t="s">
        <v>331</v>
      </c>
      <c r="H299" s="242">
        <v>62.4</v>
      </c>
      <c r="I299" s="243"/>
      <c r="J299" s="244">
        <f>ROUND(I299*H299,2)</f>
        <v>0</v>
      </c>
      <c r="K299" s="240" t="s">
        <v>1268</v>
      </c>
      <c r="L299" s="39"/>
      <c r="M299" s="245" t="s">
        <v>1</v>
      </c>
      <c r="N299" s="246" t="s">
        <v>40</v>
      </c>
      <c r="O299" s="71"/>
      <c r="P299" s="196">
        <f>O299*H299</f>
        <v>0</v>
      </c>
      <c r="Q299" s="196">
        <v>0</v>
      </c>
      <c r="R299" s="196">
        <f>Q299*H299</f>
        <v>0</v>
      </c>
      <c r="S299" s="196">
        <v>0</v>
      </c>
      <c r="T299" s="197">
        <f>S299*H299</f>
        <v>0</v>
      </c>
      <c r="U299" s="34"/>
      <c r="V299" s="34"/>
      <c r="W299" s="34"/>
      <c r="X299" s="34"/>
      <c r="Y299" s="34"/>
      <c r="Z299" s="34"/>
      <c r="AA299" s="34"/>
      <c r="AB299" s="34"/>
      <c r="AC299" s="34"/>
      <c r="AD299" s="34"/>
      <c r="AE299" s="34"/>
      <c r="AR299" s="198" t="s">
        <v>275</v>
      </c>
      <c r="AT299" s="198" t="s">
        <v>204</v>
      </c>
      <c r="AU299" s="198" t="s">
        <v>85</v>
      </c>
      <c r="AY299" s="17" t="s">
        <v>141</v>
      </c>
      <c r="BE299" s="199">
        <f>IF(N299="základní",J299,0)</f>
        <v>0</v>
      </c>
      <c r="BF299" s="199">
        <f>IF(N299="snížená",J299,0)</f>
        <v>0</v>
      </c>
      <c r="BG299" s="199">
        <f>IF(N299="zákl. přenesená",J299,0)</f>
        <v>0</v>
      </c>
      <c r="BH299" s="199">
        <f>IF(N299="sníž. přenesená",J299,0)</f>
        <v>0</v>
      </c>
      <c r="BI299" s="199">
        <f>IF(N299="nulová",J299,0)</f>
        <v>0</v>
      </c>
      <c r="BJ299" s="17" t="s">
        <v>83</v>
      </c>
      <c r="BK299" s="199">
        <f>ROUND(I299*H299,2)</f>
        <v>0</v>
      </c>
      <c r="BL299" s="17" t="s">
        <v>275</v>
      </c>
      <c r="BM299" s="198" t="s">
        <v>1448</v>
      </c>
    </row>
    <row r="300" spans="1:65" s="2" customFormat="1" ht="18" x14ac:dyDescent="0.2">
      <c r="A300" s="34"/>
      <c r="B300" s="35"/>
      <c r="C300" s="36"/>
      <c r="D300" s="200" t="s">
        <v>151</v>
      </c>
      <c r="E300" s="36"/>
      <c r="F300" s="201" t="s">
        <v>1447</v>
      </c>
      <c r="G300" s="36"/>
      <c r="H300" s="36"/>
      <c r="I300" s="202"/>
      <c r="J300" s="36"/>
      <c r="K300" s="36"/>
      <c r="L300" s="39"/>
      <c r="M300" s="203"/>
      <c r="N300" s="204"/>
      <c r="O300" s="71"/>
      <c r="P300" s="71"/>
      <c r="Q300" s="71"/>
      <c r="R300" s="71"/>
      <c r="S300" s="71"/>
      <c r="T300" s="72"/>
      <c r="U300" s="34"/>
      <c r="V300" s="34"/>
      <c r="W300" s="34"/>
      <c r="X300" s="34"/>
      <c r="Y300" s="34"/>
      <c r="Z300" s="34"/>
      <c r="AA300" s="34"/>
      <c r="AB300" s="34"/>
      <c r="AC300" s="34"/>
      <c r="AD300" s="34"/>
      <c r="AE300" s="34"/>
      <c r="AT300" s="17" t="s">
        <v>151</v>
      </c>
      <c r="AU300" s="17" t="s">
        <v>85</v>
      </c>
    </row>
    <row r="301" spans="1:65" s="2" customFormat="1" x14ac:dyDescent="0.2">
      <c r="A301" s="34"/>
      <c r="B301" s="35"/>
      <c r="C301" s="36"/>
      <c r="D301" s="254" t="s">
        <v>1270</v>
      </c>
      <c r="E301" s="36"/>
      <c r="F301" s="255" t="s">
        <v>1449</v>
      </c>
      <c r="G301" s="36"/>
      <c r="H301" s="36"/>
      <c r="I301" s="202"/>
      <c r="J301" s="36"/>
      <c r="K301" s="36"/>
      <c r="L301" s="39"/>
      <c r="M301" s="203"/>
      <c r="N301" s="204"/>
      <c r="O301" s="71"/>
      <c r="P301" s="71"/>
      <c r="Q301" s="71"/>
      <c r="R301" s="71"/>
      <c r="S301" s="71"/>
      <c r="T301" s="72"/>
      <c r="U301" s="34"/>
      <c r="V301" s="34"/>
      <c r="W301" s="34"/>
      <c r="X301" s="34"/>
      <c r="Y301" s="34"/>
      <c r="Z301" s="34"/>
      <c r="AA301" s="34"/>
      <c r="AB301" s="34"/>
      <c r="AC301" s="34"/>
      <c r="AD301" s="34"/>
      <c r="AE301" s="34"/>
      <c r="AT301" s="17" t="s">
        <v>1270</v>
      </c>
      <c r="AU301" s="17" t="s">
        <v>85</v>
      </c>
    </row>
    <row r="302" spans="1:65" s="13" customFormat="1" x14ac:dyDescent="0.2">
      <c r="B302" s="205"/>
      <c r="C302" s="206"/>
      <c r="D302" s="200" t="s">
        <v>152</v>
      </c>
      <c r="E302" s="207" t="s">
        <v>1</v>
      </c>
      <c r="F302" s="208" t="s">
        <v>1450</v>
      </c>
      <c r="G302" s="206"/>
      <c r="H302" s="209">
        <v>31.2</v>
      </c>
      <c r="I302" s="210"/>
      <c r="J302" s="206"/>
      <c r="K302" s="206"/>
      <c r="L302" s="211"/>
      <c r="M302" s="212"/>
      <c r="N302" s="213"/>
      <c r="O302" s="213"/>
      <c r="P302" s="213"/>
      <c r="Q302" s="213"/>
      <c r="R302" s="213"/>
      <c r="S302" s="213"/>
      <c r="T302" s="214"/>
      <c r="AT302" s="215" t="s">
        <v>152</v>
      </c>
      <c r="AU302" s="215" t="s">
        <v>85</v>
      </c>
      <c r="AV302" s="13" t="s">
        <v>85</v>
      </c>
      <c r="AW302" s="13" t="s">
        <v>31</v>
      </c>
      <c r="AX302" s="13" t="s">
        <v>75</v>
      </c>
      <c r="AY302" s="215" t="s">
        <v>141</v>
      </c>
    </row>
    <row r="303" spans="1:65" s="13" customFormat="1" x14ac:dyDescent="0.2">
      <c r="B303" s="205"/>
      <c r="C303" s="206"/>
      <c r="D303" s="200" t="s">
        <v>152</v>
      </c>
      <c r="E303" s="207" t="s">
        <v>1</v>
      </c>
      <c r="F303" s="208" t="s">
        <v>1451</v>
      </c>
      <c r="G303" s="206"/>
      <c r="H303" s="209">
        <v>31.2</v>
      </c>
      <c r="I303" s="210"/>
      <c r="J303" s="206"/>
      <c r="K303" s="206"/>
      <c r="L303" s="211"/>
      <c r="M303" s="212"/>
      <c r="N303" s="213"/>
      <c r="O303" s="213"/>
      <c r="P303" s="213"/>
      <c r="Q303" s="213"/>
      <c r="R303" s="213"/>
      <c r="S303" s="213"/>
      <c r="T303" s="214"/>
      <c r="AT303" s="215" t="s">
        <v>152</v>
      </c>
      <c r="AU303" s="215" t="s">
        <v>85</v>
      </c>
      <c r="AV303" s="13" t="s">
        <v>85</v>
      </c>
      <c r="AW303" s="13" t="s">
        <v>31</v>
      </c>
      <c r="AX303" s="13" t="s">
        <v>75</v>
      </c>
      <c r="AY303" s="215" t="s">
        <v>141</v>
      </c>
    </row>
    <row r="304" spans="1:65" s="14" customFormat="1" x14ac:dyDescent="0.2">
      <c r="B304" s="216"/>
      <c r="C304" s="217"/>
      <c r="D304" s="200" t="s">
        <v>152</v>
      </c>
      <c r="E304" s="218" t="s">
        <v>1</v>
      </c>
      <c r="F304" s="219" t="s">
        <v>156</v>
      </c>
      <c r="G304" s="217"/>
      <c r="H304" s="220">
        <v>62.4</v>
      </c>
      <c r="I304" s="221"/>
      <c r="J304" s="217"/>
      <c r="K304" s="217"/>
      <c r="L304" s="222"/>
      <c r="M304" s="223"/>
      <c r="N304" s="224"/>
      <c r="O304" s="224"/>
      <c r="P304" s="224"/>
      <c r="Q304" s="224"/>
      <c r="R304" s="224"/>
      <c r="S304" s="224"/>
      <c r="T304" s="225"/>
      <c r="AT304" s="226" t="s">
        <v>152</v>
      </c>
      <c r="AU304" s="226" t="s">
        <v>85</v>
      </c>
      <c r="AV304" s="14" t="s">
        <v>149</v>
      </c>
      <c r="AW304" s="14" t="s">
        <v>31</v>
      </c>
      <c r="AX304" s="14" t="s">
        <v>83</v>
      </c>
      <c r="AY304" s="226" t="s">
        <v>141</v>
      </c>
    </row>
    <row r="305" spans="1:65" s="2" customFormat="1" ht="24.15" customHeight="1" x14ac:dyDescent="0.2">
      <c r="A305" s="34"/>
      <c r="B305" s="35"/>
      <c r="C305" s="186" t="s">
        <v>563</v>
      </c>
      <c r="D305" s="186" t="s">
        <v>143</v>
      </c>
      <c r="E305" s="187" t="s">
        <v>1452</v>
      </c>
      <c r="F305" s="188" t="s">
        <v>1453</v>
      </c>
      <c r="G305" s="189" t="s">
        <v>331</v>
      </c>
      <c r="H305" s="190">
        <v>422.52</v>
      </c>
      <c r="I305" s="191"/>
      <c r="J305" s="192">
        <f>ROUND(I305*H305,2)</f>
        <v>0</v>
      </c>
      <c r="K305" s="188" t="s">
        <v>1268</v>
      </c>
      <c r="L305" s="193"/>
      <c r="M305" s="194" t="s">
        <v>1</v>
      </c>
      <c r="N305" s="195" t="s">
        <v>40</v>
      </c>
      <c r="O305" s="71"/>
      <c r="P305" s="196">
        <f>O305*H305</f>
        <v>0</v>
      </c>
      <c r="Q305" s="196">
        <v>0</v>
      </c>
      <c r="R305" s="196">
        <f>Q305*H305</f>
        <v>0</v>
      </c>
      <c r="S305" s="196">
        <v>0</v>
      </c>
      <c r="T305" s="197">
        <f>S305*H305</f>
        <v>0</v>
      </c>
      <c r="U305" s="34"/>
      <c r="V305" s="34"/>
      <c r="W305" s="34"/>
      <c r="X305" s="34"/>
      <c r="Y305" s="34"/>
      <c r="Z305" s="34"/>
      <c r="AA305" s="34"/>
      <c r="AB305" s="34"/>
      <c r="AC305" s="34"/>
      <c r="AD305" s="34"/>
      <c r="AE305" s="34"/>
      <c r="AR305" s="198" t="s">
        <v>383</v>
      </c>
      <c r="AT305" s="198" t="s">
        <v>143</v>
      </c>
      <c r="AU305" s="198" t="s">
        <v>85</v>
      </c>
      <c r="AY305" s="17" t="s">
        <v>141</v>
      </c>
      <c r="BE305" s="199">
        <f>IF(N305="základní",J305,0)</f>
        <v>0</v>
      </c>
      <c r="BF305" s="199">
        <f>IF(N305="snížená",J305,0)</f>
        <v>0</v>
      </c>
      <c r="BG305" s="199">
        <f>IF(N305="zákl. přenesená",J305,0)</f>
        <v>0</v>
      </c>
      <c r="BH305" s="199">
        <f>IF(N305="sníž. přenesená",J305,0)</f>
        <v>0</v>
      </c>
      <c r="BI305" s="199">
        <f>IF(N305="nulová",J305,0)</f>
        <v>0</v>
      </c>
      <c r="BJ305" s="17" t="s">
        <v>83</v>
      </c>
      <c r="BK305" s="199">
        <f>ROUND(I305*H305,2)</f>
        <v>0</v>
      </c>
      <c r="BL305" s="17" t="s">
        <v>275</v>
      </c>
      <c r="BM305" s="198" t="s">
        <v>1454</v>
      </c>
    </row>
    <row r="306" spans="1:65" s="2" customFormat="1" ht="18" x14ac:dyDescent="0.2">
      <c r="A306" s="34"/>
      <c r="B306" s="35"/>
      <c r="C306" s="36"/>
      <c r="D306" s="200" t="s">
        <v>151</v>
      </c>
      <c r="E306" s="36"/>
      <c r="F306" s="201" t="s">
        <v>1453</v>
      </c>
      <c r="G306" s="36"/>
      <c r="H306" s="36"/>
      <c r="I306" s="202"/>
      <c r="J306" s="36"/>
      <c r="K306" s="36"/>
      <c r="L306" s="39"/>
      <c r="M306" s="203"/>
      <c r="N306" s="204"/>
      <c r="O306" s="71"/>
      <c r="P306" s="71"/>
      <c r="Q306" s="71"/>
      <c r="R306" s="71"/>
      <c r="S306" s="71"/>
      <c r="T306" s="72"/>
      <c r="U306" s="34"/>
      <c r="V306" s="34"/>
      <c r="W306" s="34"/>
      <c r="X306" s="34"/>
      <c r="Y306" s="34"/>
      <c r="Z306" s="34"/>
      <c r="AA306" s="34"/>
      <c r="AB306" s="34"/>
      <c r="AC306" s="34"/>
      <c r="AD306" s="34"/>
      <c r="AE306" s="34"/>
      <c r="AT306" s="17" t="s">
        <v>151</v>
      </c>
      <c r="AU306" s="17" t="s">
        <v>85</v>
      </c>
    </row>
    <row r="307" spans="1:65" s="2" customFormat="1" ht="18" x14ac:dyDescent="0.2">
      <c r="A307" s="34"/>
      <c r="B307" s="35"/>
      <c r="C307" s="36"/>
      <c r="D307" s="200" t="s">
        <v>168</v>
      </c>
      <c r="E307" s="36"/>
      <c r="F307" s="237" t="s">
        <v>1455</v>
      </c>
      <c r="G307" s="36"/>
      <c r="H307" s="36"/>
      <c r="I307" s="202"/>
      <c r="J307" s="36"/>
      <c r="K307" s="36"/>
      <c r="L307" s="39"/>
      <c r="M307" s="203"/>
      <c r="N307" s="204"/>
      <c r="O307" s="71"/>
      <c r="P307" s="71"/>
      <c r="Q307" s="71"/>
      <c r="R307" s="71"/>
      <c r="S307" s="71"/>
      <c r="T307" s="72"/>
      <c r="U307" s="34"/>
      <c r="V307" s="34"/>
      <c r="W307" s="34"/>
      <c r="X307" s="34"/>
      <c r="Y307" s="34"/>
      <c r="Z307" s="34"/>
      <c r="AA307" s="34"/>
      <c r="AB307" s="34"/>
      <c r="AC307" s="34"/>
      <c r="AD307" s="34"/>
      <c r="AE307" s="34"/>
      <c r="AT307" s="17" t="s">
        <v>168</v>
      </c>
      <c r="AU307" s="17" t="s">
        <v>85</v>
      </c>
    </row>
    <row r="308" spans="1:65" s="13" customFormat="1" x14ac:dyDescent="0.2">
      <c r="B308" s="205"/>
      <c r="C308" s="206"/>
      <c r="D308" s="200" t="s">
        <v>152</v>
      </c>
      <c r="E308" s="207" t="s">
        <v>1</v>
      </c>
      <c r="F308" s="208" t="s">
        <v>1456</v>
      </c>
      <c r="G308" s="206"/>
      <c r="H308" s="209">
        <v>422.52</v>
      </c>
      <c r="I308" s="210"/>
      <c r="J308" s="206"/>
      <c r="K308" s="206"/>
      <c r="L308" s="211"/>
      <c r="M308" s="212"/>
      <c r="N308" s="213"/>
      <c r="O308" s="213"/>
      <c r="P308" s="213"/>
      <c r="Q308" s="213"/>
      <c r="R308" s="213"/>
      <c r="S308" s="213"/>
      <c r="T308" s="214"/>
      <c r="AT308" s="215" t="s">
        <v>152</v>
      </c>
      <c r="AU308" s="215" t="s">
        <v>85</v>
      </c>
      <c r="AV308" s="13" t="s">
        <v>85</v>
      </c>
      <c r="AW308" s="13" t="s">
        <v>31</v>
      </c>
      <c r="AX308" s="13" t="s">
        <v>75</v>
      </c>
      <c r="AY308" s="215" t="s">
        <v>141</v>
      </c>
    </row>
    <row r="309" spans="1:65" s="14" customFormat="1" x14ac:dyDescent="0.2">
      <c r="B309" s="216"/>
      <c r="C309" s="217"/>
      <c r="D309" s="200" t="s">
        <v>152</v>
      </c>
      <c r="E309" s="218" t="s">
        <v>1</v>
      </c>
      <c r="F309" s="219" t="s">
        <v>156</v>
      </c>
      <c r="G309" s="217"/>
      <c r="H309" s="220">
        <v>422.52</v>
      </c>
      <c r="I309" s="221"/>
      <c r="J309" s="217"/>
      <c r="K309" s="217"/>
      <c r="L309" s="222"/>
      <c r="M309" s="223"/>
      <c r="N309" s="224"/>
      <c r="O309" s="224"/>
      <c r="P309" s="224"/>
      <c r="Q309" s="224"/>
      <c r="R309" s="224"/>
      <c r="S309" s="224"/>
      <c r="T309" s="225"/>
      <c r="AT309" s="226" t="s">
        <v>152</v>
      </c>
      <c r="AU309" s="226" t="s">
        <v>85</v>
      </c>
      <c r="AV309" s="14" t="s">
        <v>149</v>
      </c>
      <c r="AW309" s="14" t="s">
        <v>31</v>
      </c>
      <c r="AX309" s="14" t="s">
        <v>83</v>
      </c>
      <c r="AY309" s="226" t="s">
        <v>141</v>
      </c>
    </row>
    <row r="310" spans="1:65" s="2" customFormat="1" ht="21.75" customHeight="1" x14ac:dyDescent="0.2">
      <c r="A310" s="34"/>
      <c r="B310" s="35"/>
      <c r="C310" s="238" t="s">
        <v>568</v>
      </c>
      <c r="D310" s="238" t="s">
        <v>204</v>
      </c>
      <c r="E310" s="239" t="s">
        <v>1457</v>
      </c>
      <c r="F310" s="240" t="s">
        <v>1458</v>
      </c>
      <c r="G310" s="241" t="s">
        <v>243</v>
      </c>
      <c r="H310" s="242">
        <v>39</v>
      </c>
      <c r="I310" s="243"/>
      <c r="J310" s="244">
        <f>ROUND(I310*H310,2)</f>
        <v>0</v>
      </c>
      <c r="K310" s="240" t="s">
        <v>1268</v>
      </c>
      <c r="L310" s="39"/>
      <c r="M310" s="245" t="s">
        <v>1</v>
      </c>
      <c r="N310" s="246" t="s">
        <v>40</v>
      </c>
      <c r="O310" s="71"/>
      <c r="P310" s="196">
        <f>O310*H310</f>
        <v>0</v>
      </c>
      <c r="Q310" s="196">
        <v>0</v>
      </c>
      <c r="R310" s="196">
        <f>Q310*H310</f>
        <v>0</v>
      </c>
      <c r="S310" s="196">
        <v>0</v>
      </c>
      <c r="T310" s="197">
        <f>S310*H310</f>
        <v>0</v>
      </c>
      <c r="U310" s="34"/>
      <c r="V310" s="34"/>
      <c r="W310" s="34"/>
      <c r="X310" s="34"/>
      <c r="Y310" s="34"/>
      <c r="Z310" s="34"/>
      <c r="AA310" s="34"/>
      <c r="AB310" s="34"/>
      <c r="AC310" s="34"/>
      <c r="AD310" s="34"/>
      <c r="AE310" s="34"/>
      <c r="AR310" s="198" t="s">
        <v>275</v>
      </c>
      <c r="AT310" s="198" t="s">
        <v>204</v>
      </c>
      <c r="AU310" s="198" t="s">
        <v>85</v>
      </c>
      <c r="AY310" s="17" t="s">
        <v>141</v>
      </c>
      <c r="BE310" s="199">
        <f>IF(N310="základní",J310,0)</f>
        <v>0</v>
      </c>
      <c r="BF310" s="199">
        <f>IF(N310="snížená",J310,0)</f>
        <v>0</v>
      </c>
      <c r="BG310" s="199">
        <f>IF(N310="zákl. přenesená",J310,0)</f>
        <v>0</v>
      </c>
      <c r="BH310" s="199">
        <f>IF(N310="sníž. přenesená",J310,0)</f>
        <v>0</v>
      </c>
      <c r="BI310" s="199">
        <f>IF(N310="nulová",J310,0)</f>
        <v>0</v>
      </c>
      <c r="BJ310" s="17" t="s">
        <v>83</v>
      </c>
      <c r="BK310" s="199">
        <f>ROUND(I310*H310,2)</f>
        <v>0</v>
      </c>
      <c r="BL310" s="17" t="s">
        <v>275</v>
      </c>
      <c r="BM310" s="198" t="s">
        <v>1459</v>
      </c>
    </row>
    <row r="311" spans="1:65" s="2" customFormat="1" x14ac:dyDescent="0.2">
      <c r="A311" s="34"/>
      <c r="B311" s="35"/>
      <c r="C311" s="36"/>
      <c r="D311" s="200" t="s">
        <v>151</v>
      </c>
      <c r="E311" s="36"/>
      <c r="F311" s="201" t="s">
        <v>1458</v>
      </c>
      <c r="G311" s="36"/>
      <c r="H311" s="36"/>
      <c r="I311" s="202"/>
      <c r="J311" s="36"/>
      <c r="K311" s="36"/>
      <c r="L311" s="39"/>
      <c r="M311" s="203"/>
      <c r="N311" s="204"/>
      <c r="O311" s="71"/>
      <c r="P311" s="71"/>
      <c r="Q311" s="71"/>
      <c r="R311" s="71"/>
      <c r="S311" s="71"/>
      <c r="T311" s="72"/>
      <c r="U311" s="34"/>
      <c r="V311" s="34"/>
      <c r="W311" s="34"/>
      <c r="X311" s="34"/>
      <c r="Y311" s="34"/>
      <c r="Z311" s="34"/>
      <c r="AA311" s="34"/>
      <c r="AB311" s="34"/>
      <c r="AC311" s="34"/>
      <c r="AD311" s="34"/>
      <c r="AE311" s="34"/>
      <c r="AT311" s="17" t="s">
        <v>151</v>
      </c>
      <c r="AU311" s="17" t="s">
        <v>85</v>
      </c>
    </row>
    <row r="312" spans="1:65" s="2" customFormat="1" x14ac:dyDescent="0.2">
      <c r="A312" s="34"/>
      <c r="B312" s="35"/>
      <c r="C312" s="36"/>
      <c r="D312" s="254" t="s">
        <v>1270</v>
      </c>
      <c r="E312" s="36"/>
      <c r="F312" s="255" t="s">
        <v>1460</v>
      </c>
      <c r="G312" s="36"/>
      <c r="H312" s="36"/>
      <c r="I312" s="202"/>
      <c r="J312" s="36"/>
      <c r="K312" s="36"/>
      <c r="L312" s="39"/>
      <c r="M312" s="203"/>
      <c r="N312" s="204"/>
      <c r="O312" s="71"/>
      <c r="P312" s="71"/>
      <c r="Q312" s="71"/>
      <c r="R312" s="71"/>
      <c r="S312" s="71"/>
      <c r="T312" s="72"/>
      <c r="U312" s="34"/>
      <c r="V312" s="34"/>
      <c r="W312" s="34"/>
      <c r="X312" s="34"/>
      <c r="Y312" s="34"/>
      <c r="Z312" s="34"/>
      <c r="AA312" s="34"/>
      <c r="AB312" s="34"/>
      <c r="AC312" s="34"/>
      <c r="AD312" s="34"/>
      <c r="AE312" s="34"/>
      <c r="AT312" s="17" t="s">
        <v>1270</v>
      </c>
      <c r="AU312" s="17" t="s">
        <v>85</v>
      </c>
    </row>
    <row r="313" spans="1:65" s="13" customFormat="1" x14ac:dyDescent="0.2">
      <c r="B313" s="205"/>
      <c r="C313" s="206"/>
      <c r="D313" s="200" t="s">
        <v>152</v>
      </c>
      <c r="E313" s="207" t="s">
        <v>1</v>
      </c>
      <c r="F313" s="208" t="s">
        <v>1394</v>
      </c>
      <c r="G313" s="206"/>
      <c r="H313" s="209">
        <v>39</v>
      </c>
      <c r="I313" s="210"/>
      <c r="J313" s="206"/>
      <c r="K313" s="206"/>
      <c r="L313" s="211"/>
      <c r="M313" s="212"/>
      <c r="N313" s="213"/>
      <c r="O313" s="213"/>
      <c r="P313" s="213"/>
      <c r="Q313" s="213"/>
      <c r="R313" s="213"/>
      <c r="S313" s="213"/>
      <c r="T313" s="214"/>
      <c r="AT313" s="215" t="s">
        <v>152</v>
      </c>
      <c r="AU313" s="215" t="s">
        <v>85</v>
      </c>
      <c r="AV313" s="13" t="s">
        <v>85</v>
      </c>
      <c r="AW313" s="13" t="s">
        <v>31</v>
      </c>
      <c r="AX313" s="13" t="s">
        <v>75</v>
      </c>
      <c r="AY313" s="215" t="s">
        <v>141</v>
      </c>
    </row>
    <row r="314" spans="1:65" s="14" customFormat="1" x14ac:dyDescent="0.2">
      <c r="B314" s="216"/>
      <c r="C314" s="217"/>
      <c r="D314" s="200" t="s">
        <v>152</v>
      </c>
      <c r="E314" s="218" t="s">
        <v>1</v>
      </c>
      <c r="F314" s="219" t="s">
        <v>156</v>
      </c>
      <c r="G314" s="217"/>
      <c r="H314" s="220">
        <v>39</v>
      </c>
      <c r="I314" s="221"/>
      <c r="J314" s="217"/>
      <c r="K314" s="217"/>
      <c r="L314" s="222"/>
      <c r="M314" s="223"/>
      <c r="N314" s="224"/>
      <c r="O314" s="224"/>
      <c r="P314" s="224"/>
      <c r="Q314" s="224"/>
      <c r="R314" s="224"/>
      <c r="S314" s="224"/>
      <c r="T314" s="225"/>
      <c r="AT314" s="226" t="s">
        <v>152</v>
      </c>
      <c r="AU314" s="226" t="s">
        <v>85</v>
      </c>
      <c r="AV314" s="14" t="s">
        <v>149</v>
      </c>
      <c r="AW314" s="14" t="s">
        <v>31</v>
      </c>
      <c r="AX314" s="14" t="s">
        <v>83</v>
      </c>
      <c r="AY314" s="226" t="s">
        <v>141</v>
      </c>
    </row>
    <row r="315" spans="1:65" s="2" customFormat="1" ht="16.5" customHeight="1" x14ac:dyDescent="0.2">
      <c r="A315" s="34"/>
      <c r="B315" s="35"/>
      <c r="C315" s="186" t="s">
        <v>578</v>
      </c>
      <c r="D315" s="186" t="s">
        <v>143</v>
      </c>
      <c r="E315" s="187" t="s">
        <v>1461</v>
      </c>
      <c r="F315" s="188" t="s">
        <v>1462</v>
      </c>
      <c r="G315" s="189" t="s">
        <v>243</v>
      </c>
      <c r="H315" s="190">
        <v>40.17</v>
      </c>
      <c r="I315" s="191"/>
      <c r="J315" s="192">
        <f>ROUND(I315*H315,2)</f>
        <v>0</v>
      </c>
      <c r="K315" s="188" t="s">
        <v>1</v>
      </c>
      <c r="L315" s="193"/>
      <c r="M315" s="194" t="s">
        <v>1</v>
      </c>
      <c r="N315" s="195" t="s">
        <v>40</v>
      </c>
      <c r="O315" s="71"/>
      <c r="P315" s="196">
        <f>O315*H315</f>
        <v>0</v>
      </c>
      <c r="Q315" s="196">
        <v>0</v>
      </c>
      <c r="R315" s="196">
        <f>Q315*H315</f>
        <v>0</v>
      </c>
      <c r="S315" s="196">
        <v>0</v>
      </c>
      <c r="T315" s="197">
        <f>S315*H315</f>
        <v>0</v>
      </c>
      <c r="U315" s="34"/>
      <c r="V315" s="34"/>
      <c r="W315" s="34"/>
      <c r="X315" s="34"/>
      <c r="Y315" s="34"/>
      <c r="Z315" s="34"/>
      <c r="AA315" s="34"/>
      <c r="AB315" s="34"/>
      <c r="AC315" s="34"/>
      <c r="AD315" s="34"/>
      <c r="AE315" s="34"/>
      <c r="AR315" s="198" t="s">
        <v>383</v>
      </c>
      <c r="AT315" s="198" t="s">
        <v>143</v>
      </c>
      <c r="AU315" s="198" t="s">
        <v>85</v>
      </c>
      <c r="AY315" s="17" t="s">
        <v>141</v>
      </c>
      <c r="BE315" s="199">
        <f>IF(N315="základní",J315,0)</f>
        <v>0</v>
      </c>
      <c r="BF315" s="199">
        <f>IF(N315="snížená",J315,0)</f>
        <v>0</v>
      </c>
      <c r="BG315" s="199">
        <f>IF(N315="zákl. přenesená",J315,0)</f>
        <v>0</v>
      </c>
      <c r="BH315" s="199">
        <f>IF(N315="sníž. přenesená",J315,0)</f>
        <v>0</v>
      </c>
      <c r="BI315" s="199">
        <f>IF(N315="nulová",J315,0)</f>
        <v>0</v>
      </c>
      <c r="BJ315" s="17" t="s">
        <v>83</v>
      </c>
      <c r="BK315" s="199">
        <f>ROUND(I315*H315,2)</f>
        <v>0</v>
      </c>
      <c r="BL315" s="17" t="s">
        <v>275</v>
      </c>
      <c r="BM315" s="198" t="s">
        <v>1463</v>
      </c>
    </row>
    <row r="316" spans="1:65" s="2" customFormat="1" x14ac:dyDescent="0.2">
      <c r="A316" s="34"/>
      <c r="B316" s="35"/>
      <c r="C316" s="36"/>
      <c r="D316" s="200" t="s">
        <v>151</v>
      </c>
      <c r="E316" s="36"/>
      <c r="F316" s="201" t="s">
        <v>1462</v>
      </c>
      <c r="G316" s="36"/>
      <c r="H316" s="36"/>
      <c r="I316" s="202"/>
      <c r="J316" s="36"/>
      <c r="K316" s="36"/>
      <c r="L316" s="39"/>
      <c r="M316" s="203"/>
      <c r="N316" s="204"/>
      <c r="O316" s="71"/>
      <c r="P316" s="71"/>
      <c r="Q316" s="71"/>
      <c r="R316" s="71"/>
      <c r="S316" s="71"/>
      <c r="T316" s="72"/>
      <c r="U316" s="34"/>
      <c r="V316" s="34"/>
      <c r="W316" s="34"/>
      <c r="X316" s="34"/>
      <c r="Y316" s="34"/>
      <c r="Z316" s="34"/>
      <c r="AA316" s="34"/>
      <c r="AB316" s="34"/>
      <c r="AC316" s="34"/>
      <c r="AD316" s="34"/>
      <c r="AE316" s="34"/>
      <c r="AT316" s="17" t="s">
        <v>151</v>
      </c>
      <c r="AU316" s="17" t="s">
        <v>85</v>
      </c>
    </row>
    <row r="317" spans="1:65" s="13" customFormat="1" x14ac:dyDescent="0.2">
      <c r="B317" s="205"/>
      <c r="C317" s="206"/>
      <c r="D317" s="200" t="s">
        <v>152</v>
      </c>
      <c r="E317" s="207" t="s">
        <v>1</v>
      </c>
      <c r="F317" s="208" t="s">
        <v>1464</v>
      </c>
      <c r="G317" s="206"/>
      <c r="H317" s="209">
        <v>40.17</v>
      </c>
      <c r="I317" s="210"/>
      <c r="J317" s="206"/>
      <c r="K317" s="206"/>
      <c r="L317" s="211"/>
      <c r="M317" s="212"/>
      <c r="N317" s="213"/>
      <c r="O317" s="213"/>
      <c r="P317" s="213"/>
      <c r="Q317" s="213"/>
      <c r="R317" s="213"/>
      <c r="S317" s="213"/>
      <c r="T317" s="214"/>
      <c r="AT317" s="215" t="s">
        <v>152</v>
      </c>
      <c r="AU317" s="215" t="s">
        <v>85</v>
      </c>
      <c r="AV317" s="13" t="s">
        <v>85</v>
      </c>
      <c r="AW317" s="13" t="s">
        <v>31</v>
      </c>
      <c r="AX317" s="13" t="s">
        <v>75</v>
      </c>
      <c r="AY317" s="215" t="s">
        <v>141</v>
      </c>
    </row>
    <row r="318" spans="1:65" s="14" customFormat="1" x14ac:dyDescent="0.2">
      <c r="B318" s="216"/>
      <c r="C318" s="217"/>
      <c r="D318" s="200" t="s">
        <v>152</v>
      </c>
      <c r="E318" s="218" t="s">
        <v>1</v>
      </c>
      <c r="F318" s="219" t="s">
        <v>156</v>
      </c>
      <c r="G318" s="217"/>
      <c r="H318" s="220">
        <v>40.17</v>
      </c>
      <c r="I318" s="221"/>
      <c r="J318" s="217"/>
      <c r="K318" s="217"/>
      <c r="L318" s="222"/>
      <c r="M318" s="223"/>
      <c r="N318" s="224"/>
      <c r="O318" s="224"/>
      <c r="P318" s="224"/>
      <c r="Q318" s="224"/>
      <c r="R318" s="224"/>
      <c r="S318" s="224"/>
      <c r="T318" s="225"/>
      <c r="AT318" s="226" t="s">
        <v>152</v>
      </c>
      <c r="AU318" s="226" t="s">
        <v>85</v>
      </c>
      <c r="AV318" s="14" t="s">
        <v>149</v>
      </c>
      <c r="AW318" s="14" t="s">
        <v>31</v>
      </c>
      <c r="AX318" s="14" t="s">
        <v>83</v>
      </c>
      <c r="AY318" s="226" t="s">
        <v>141</v>
      </c>
    </row>
    <row r="319" spans="1:65" s="2" customFormat="1" ht="24.15" customHeight="1" x14ac:dyDescent="0.2">
      <c r="A319" s="34"/>
      <c r="B319" s="35"/>
      <c r="C319" s="186" t="s">
        <v>587</v>
      </c>
      <c r="D319" s="186" t="s">
        <v>143</v>
      </c>
      <c r="E319" s="187" t="s">
        <v>1465</v>
      </c>
      <c r="F319" s="188" t="s">
        <v>1466</v>
      </c>
      <c r="G319" s="189" t="s">
        <v>146</v>
      </c>
      <c r="H319" s="190">
        <v>117</v>
      </c>
      <c r="I319" s="191"/>
      <c r="J319" s="192">
        <f>ROUND(I319*H319,2)</f>
        <v>0</v>
      </c>
      <c r="K319" s="188" t="s">
        <v>1</v>
      </c>
      <c r="L319" s="193"/>
      <c r="M319" s="194" t="s">
        <v>1</v>
      </c>
      <c r="N319" s="195" t="s">
        <v>40</v>
      </c>
      <c r="O319" s="71"/>
      <c r="P319" s="196">
        <f>O319*H319</f>
        <v>0</v>
      </c>
      <c r="Q319" s="196">
        <v>0</v>
      </c>
      <c r="R319" s="196">
        <f>Q319*H319</f>
        <v>0</v>
      </c>
      <c r="S319" s="196">
        <v>0</v>
      </c>
      <c r="T319" s="197">
        <f>S319*H319</f>
        <v>0</v>
      </c>
      <c r="U319" s="34"/>
      <c r="V319" s="34"/>
      <c r="W319" s="34"/>
      <c r="X319" s="34"/>
      <c r="Y319" s="34"/>
      <c r="Z319" s="34"/>
      <c r="AA319" s="34"/>
      <c r="AB319" s="34"/>
      <c r="AC319" s="34"/>
      <c r="AD319" s="34"/>
      <c r="AE319" s="34"/>
      <c r="AR319" s="198" t="s">
        <v>383</v>
      </c>
      <c r="AT319" s="198" t="s">
        <v>143</v>
      </c>
      <c r="AU319" s="198" t="s">
        <v>85</v>
      </c>
      <c r="AY319" s="17" t="s">
        <v>141</v>
      </c>
      <c r="BE319" s="199">
        <f>IF(N319="základní",J319,0)</f>
        <v>0</v>
      </c>
      <c r="BF319" s="199">
        <f>IF(N319="snížená",J319,0)</f>
        <v>0</v>
      </c>
      <c r="BG319" s="199">
        <f>IF(N319="zákl. přenesená",J319,0)</f>
        <v>0</v>
      </c>
      <c r="BH319" s="199">
        <f>IF(N319="sníž. přenesená",J319,0)</f>
        <v>0</v>
      </c>
      <c r="BI319" s="199">
        <f>IF(N319="nulová",J319,0)</f>
        <v>0</v>
      </c>
      <c r="BJ319" s="17" t="s">
        <v>83</v>
      </c>
      <c r="BK319" s="199">
        <f>ROUND(I319*H319,2)</f>
        <v>0</v>
      </c>
      <c r="BL319" s="17" t="s">
        <v>275</v>
      </c>
      <c r="BM319" s="198" t="s">
        <v>1467</v>
      </c>
    </row>
    <row r="320" spans="1:65" s="2" customFormat="1" x14ac:dyDescent="0.2">
      <c r="A320" s="34"/>
      <c r="B320" s="35"/>
      <c r="C320" s="36"/>
      <c r="D320" s="200" t="s">
        <v>151</v>
      </c>
      <c r="E320" s="36"/>
      <c r="F320" s="201" t="s">
        <v>1466</v>
      </c>
      <c r="G320" s="36"/>
      <c r="H320" s="36"/>
      <c r="I320" s="202"/>
      <c r="J320" s="36"/>
      <c r="K320" s="36"/>
      <c r="L320" s="39"/>
      <c r="M320" s="203"/>
      <c r="N320" s="204"/>
      <c r="O320" s="71"/>
      <c r="P320" s="71"/>
      <c r="Q320" s="71"/>
      <c r="R320" s="71"/>
      <c r="S320" s="71"/>
      <c r="T320" s="72"/>
      <c r="U320" s="34"/>
      <c r="V320" s="34"/>
      <c r="W320" s="34"/>
      <c r="X320" s="34"/>
      <c r="Y320" s="34"/>
      <c r="Z320" s="34"/>
      <c r="AA320" s="34"/>
      <c r="AB320" s="34"/>
      <c r="AC320" s="34"/>
      <c r="AD320" s="34"/>
      <c r="AE320" s="34"/>
      <c r="AT320" s="17" t="s">
        <v>151</v>
      </c>
      <c r="AU320" s="17" t="s">
        <v>85</v>
      </c>
    </row>
    <row r="321" spans="1:51" s="13" customFormat="1" x14ac:dyDescent="0.2">
      <c r="B321" s="205"/>
      <c r="C321" s="206"/>
      <c r="D321" s="200" t="s">
        <v>152</v>
      </c>
      <c r="E321" s="207" t="s">
        <v>1</v>
      </c>
      <c r="F321" s="208" t="s">
        <v>1468</v>
      </c>
      <c r="G321" s="206"/>
      <c r="H321" s="209">
        <v>117</v>
      </c>
      <c r="I321" s="210"/>
      <c r="J321" s="206"/>
      <c r="K321" s="206"/>
      <c r="L321" s="211"/>
      <c r="M321" s="212"/>
      <c r="N321" s="213"/>
      <c r="O321" s="213"/>
      <c r="P321" s="213"/>
      <c r="Q321" s="213"/>
      <c r="R321" s="213"/>
      <c r="S321" s="213"/>
      <c r="T321" s="214"/>
      <c r="AT321" s="215" t="s">
        <v>152</v>
      </c>
      <c r="AU321" s="215" t="s">
        <v>85</v>
      </c>
      <c r="AV321" s="13" t="s">
        <v>85</v>
      </c>
      <c r="AW321" s="13" t="s">
        <v>31</v>
      </c>
      <c r="AX321" s="13" t="s">
        <v>75</v>
      </c>
      <c r="AY321" s="215" t="s">
        <v>141</v>
      </c>
    </row>
    <row r="322" spans="1:51" s="14" customFormat="1" x14ac:dyDescent="0.2">
      <c r="B322" s="216"/>
      <c r="C322" s="217"/>
      <c r="D322" s="200" t="s">
        <v>152</v>
      </c>
      <c r="E322" s="218" t="s">
        <v>1</v>
      </c>
      <c r="F322" s="219" t="s">
        <v>156</v>
      </c>
      <c r="G322" s="217"/>
      <c r="H322" s="220">
        <v>117</v>
      </c>
      <c r="I322" s="221"/>
      <c r="J322" s="217"/>
      <c r="K322" s="217"/>
      <c r="L322" s="222"/>
      <c r="M322" s="251"/>
      <c r="N322" s="252"/>
      <c r="O322" s="252"/>
      <c r="P322" s="252"/>
      <c r="Q322" s="252"/>
      <c r="R322" s="252"/>
      <c r="S322" s="252"/>
      <c r="T322" s="253"/>
      <c r="AT322" s="226" t="s">
        <v>152</v>
      </c>
      <c r="AU322" s="226" t="s">
        <v>85</v>
      </c>
      <c r="AV322" s="14" t="s">
        <v>149</v>
      </c>
      <c r="AW322" s="14" t="s">
        <v>31</v>
      </c>
      <c r="AX322" s="14" t="s">
        <v>83</v>
      </c>
      <c r="AY322" s="226" t="s">
        <v>141</v>
      </c>
    </row>
    <row r="323" spans="1:51" s="2" customFormat="1" ht="7" customHeight="1" x14ac:dyDescent="0.2">
      <c r="A323" s="34"/>
      <c r="B323" s="54"/>
      <c r="C323" s="55"/>
      <c r="D323" s="55"/>
      <c r="E323" s="55"/>
      <c r="F323" s="55"/>
      <c r="G323" s="55"/>
      <c r="H323" s="55"/>
      <c r="I323" s="55"/>
      <c r="J323" s="55"/>
      <c r="K323" s="55"/>
      <c r="L323" s="39"/>
      <c r="M323" s="34"/>
      <c r="O323" s="34"/>
      <c r="P323" s="34"/>
      <c r="Q323" s="34"/>
      <c r="R323" s="34"/>
      <c r="S323" s="34"/>
      <c r="T323" s="34"/>
      <c r="U323" s="34"/>
      <c r="V323" s="34"/>
      <c r="W323" s="34"/>
      <c r="X323" s="34"/>
      <c r="Y323" s="34"/>
      <c r="Z323" s="34"/>
      <c r="AA323" s="34"/>
      <c r="AB323" s="34"/>
      <c r="AC323" s="34"/>
      <c r="AD323" s="34"/>
      <c r="AE323" s="34"/>
    </row>
  </sheetData>
  <sheetProtection algorithmName="SHA-512" hashValue="IiDVOaFkU88ixZun29dvNEyjMe/tQT0sZAsiMK0gZ7SQcBlXyrSupQq2nkm06hHsgly3xWcREjIfuhEB7JYAeg==" saltValue="Rr03+BXnNVAx1oFlaPK8Y1vj+ddEuXh4dSPUJCPYKqYJ+xwlP7tWZaUOGctg9pqRYVWHjqf5VQRnJCeRJxge1g==" spinCount="100000" sheet="1" objects="1" scenarios="1" formatColumns="0" formatRows="0" autoFilter="0"/>
  <autoFilter ref="C125:K322" xr:uid="{00000000-0009-0000-0000-000009000000}"/>
  <mergeCells count="9">
    <mergeCell ref="E87:H87"/>
    <mergeCell ref="E116:H116"/>
    <mergeCell ref="E118:H118"/>
    <mergeCell ref="L2:V2"/>
    <mergeCell ref="E7:H7"/>
    <mergeCell ref="E9:H9"/>
    <mergeCell ref="E18:H18"/>
    <mergeCell ref="E27:H27"/>
    <mergeCell ref="E85:H85"/>
  </mergeCells>
  <hyperlinks>
    <hyperlink ref="F131" r:id="rId1" xr:uid="{00000000-0004-0000-0900-000000000000}"/>
    <hyperlink ref="F136" r:id="rId2" xr:uid="{00000000-0004-0000-0900-000001000000}"/>
    <hyperlink ref="F141" r:id="rId3" xr:uid="{00000000-0004-0000-0900-000002000000}"/>
    <hyperlink ref="F146" r:id="rId4" xr:uid="{00000000-0004-0000-0900-000003000000}"/>
    <hyperlink ref="F151" r:id="rId5" xr:uid="{00000000-0004-0000-0900-000004000000}"/>
    <hyperlink ref="F156" r:id="rId6" xr:uid="{00000000-0004-0000-0900-000005000000}"/>
    <hyperlink ref="F162" r:id="rId7" xr:uid="{00000000-0004-0000-0900-000006000000}"/>
    <hyperlink ref="F167" r:id="rId8" xr:uid="{00000000-0004-0000-0900-000007000000}"/>
    <hyperlink ref="F174" r:id="rId9" xr:uid="{00000000-0004-0000-0900-000008000000}"/>
    <hyperlink ref="F180" r:id="rId10" xr:uid="{00000000-0004-0000-0900-000009000000}"/>
    <hyperlink ref="F186" r:id="rId11" xr:uid="{00000000-0004-0000-0900-00000A000000}"/>
    <hyperlink ref="F189" r:id="rId12" xr:uid="{00000000-0004-0000-0900-00000B000000}"/>
    <hyperlink ref="F195" r:id="rId13" xr:uid="{00000000-0004-0000-0900-00000C000000}"/>
    <hyperlink ref="F201" r:id="rId14" xr:uid="{00000000-0004-0000-0900-00000D000000}"/>
    <hyperlink ref="F207" r:id="rId15" xr:uid="{00000000-0004-0000-0900-00000E000000}"/>
    <hyperlink ref="F217" r:id="rId16" xr:uid="{00000000-0004-0000-0900-00000F000000}"/>
    <hyperlink ref="F222" r:id="rId17" xr:uid="{00000000-0004-0000-0900-000010000000}"/>
    <hyperlink ref="F228" r:id="rId18" xr:uid="{00000000-0004-0000-0900-000011000000}"/>
    <hyperlink ref="F231" r:id="rId19" xr:uid="{00000000-0004-0000-0900-000012000000}"/>
    <hyperlink ref="F237" r:id="rId20" xr:uid="{00000000-0004-0000-0900-000013000000}"/>
    <hyperlink ref="F242" r:id="rId21" xr:uid="{00000000-0004-0000-0900-000014000000}"/>
    <hyperlink ref="F245" r:id="rId22" xr:uid="{00000000-0004-0000-0900-000015000000}"/>
    <hyperlink ref="F250" r:id="rId23" xr:uid="{00000000-0004-0000-0900-000016000000}"/>
    <hyperlink ref="F255" r:id="rId24" xr:uid="{00000000-0004-0000-0900-000017000000}"/>
    <hyperlink ref="F263" r:id="rId25" xr:uid="{00000000-0004-0000-0900-000018000000}"/>
    <hyperlink ref="F266" r:id="rId26" xr:uid="{00000000-0004-0000-0900-000019000000}"/>
    <hyperlink ref="F272" r:id="rId27" xr:uid="{00000000-0004-0000-0900-00001A000000}"/>
    <hyperlink ref="F281" r:id="rId28" xr:uid="{00000000-0004-0000-0900-00001B000000}"/>
    <hyperlink ref="F286" r:id="rId29" xr:uid="{00000000-0004-0000-0900-00001C000000}"/>
    <hyperlink ref="F295" r:id="rId30" xr:uid="{00000000-0004-0000-0900-00001D000000}"/>
    <hyperlink ref="F301" r:id="rId31" xr:uid="{00000000-0004-0000-0900-00001E000000}"/>
    <hyperlink ref="F312" r:id="rId32" xr:uid="{00000000-0004-0000-0900-00001F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92"/>
  <sheetViews>
    <sheetView showGridLines="0" tabSelected="1" topLeftCell="A114" workbookViewId="0">
      <selection activeCell="F120" sqref="F120"/>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112</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1469</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ROUND(J118,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ROUND((SUM(BE118:BE191)),  2)</f>
        <v>0</v>
      </c>
      <c r="G33" s="34"/>
      <c r="H33" s="34"/>
      <c r="I33" s="124">
        <v>0.21</v>
      </c>
      <c r="J33" s="123">
        <f>ROUND(((SUM(BE118:BE191))*I33),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ROUND((SUM(BF118:BF191)),  2)</f>
        <v>0</v>
      </c>
      <c r="G34" s="34"/>
      <c r="H34" s="34"/>
      <c r="I34" s="124">
        <v>0.15</v>
      </c>
      <c r="J34" s="123">
        <f>ROUND(((SUM(BF118:BF191))*I34),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ROUND((SUM(BG118:BG191)),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ROUND((SUM(BH118:BH191)),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ROUND((SUM(BI118:BI191)),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10 - VRN</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J118</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1470</v>
      </c>
      <c r="E97" s="150"/>
      <c r="F97" s="150"/>
      <c r="G97" s="150"/>
      <c r="H97" s="150"/>
      <c r="I97" s="150"/>
      <c r="J97" s="151">
        <f>J119</f>
        <v>0</v>
      </c>
      <c r="K97" s="148"/>
      <c r="L97" s="152"/>
    </row>
    <row r="98" spans="1:31" s="9" customFormat="1" ht="25" hidden="1" customHeight="1" x14ac:dyDescent="0.2">
      <c r="B98" s="147"/>
      <c r="C98" s="148"/>
      <c r="D98" s="149" t="s">
        <v>1471</v>
      </c>
      <c r="E98" s="150"/>
      <c r="F98" s="150"/>
      <c r="G98" s="150"/>
      <c r="H98" s="150"/>
      <c r="I98" s="150"/>
      <c r="J98" s="151">
        <f>J133</f>
        <v>0</v>
      </c>
      <c r="K98" s="148"/>
      <c r="L98" s="152"/>
    </row>
    <row r="99" spans="1:31" s="2" customFormat="1" ht="21.75" hidden="1" customHeight="1" x14ac:dyDescent="0.2">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31" s="2" customFormat="1" ht="7" hidden="1" customHeight="1" x14ac:dyDescent="0.2">
      <c r="A100" s="34"/>
      <c r="B100" s="54"/>
      <c r="C100" s="55"/>
      <c r="D100" s="55"/>
      <c r="E100" s="55"/>
      <c r="F100" s="55"/>
      <c r="G100" s="55"/>
      <c r="H100" s="55"/>
      <c r="I100" s="55"/>
      <c r="J100" s="55"/>
      <c r="K100" s="55"/>
      <c r="L100" s="51"/>
      <c r="S100" s="34"/>
      <c r="T100" s="34"/>
      <c r="U100" s="34"/>
      <c r="V100" s="34"/>
      <c r="W100" s="34"/>
      <c r="X100" s="34"/>
      <c r="Y100" s="34"/>
      <c r="Z100" s="34"/>
      <c r="AA100" s="34"/>
      <c r="AB100" s="34"/>
      <c r="AC100" s="34"/>
      <c r="AD100" s="34"/>
      <c r="AE100" s="34"/>
    </row>
    <row r="101" spans="1:31" hidden="1" x14ac:dyDescent="0.2"/>
    <row r="102" spans="1:31" hidden="1" x14ac:dyDescent="0.2"/>
    <row r="103" spans="1:31" hidden="1" x14ac:dyDescent="0.2"/>
    <row r="104" spans="1:31" s="2" customFormat="1" ht="7" customHeight="1" x14ac:dyDescent="0.2">
      <c r="A104" s="34"/>
      <c r="B104" s="56"/>
      <c r="C104" s="57"/>
      <c r="D104" s="57"/>
      <c r="E104" s="57"/>
      <c r="F104" s="57"/>
      <c r="G104" s="57"/>
      <c r="H104" s="57"/>
      <c r="I104" s="57"/>
      <c r="J104" s="57"/>
      <c r="K104" s="57"/>
      <c r="L104" s="51"/>
      <c r="S104" s="34"/>
      <c r="T104" s="34"/>
      <c r="U104" s="34"/>
      <c r="V104" s="34"/>
      <c r="W104" s="34"/>
      <c r="X104" s="34"/>
      <c r="Y104" s="34"/>
      <c r="Z104" s="34"/>
      <c r="AA104" s="34"/>
      <c r="AB104" s="34"/>
      <c r="AC104" s="34"/>
      <c r="AD104" s="34"/>
      <c r="AE104" s="34"/>
    </row>
    <row r="105" spans="1:31" s="2" customFormat="1" ht="25" customHeight="1" x14ac:dyDescent="0.2">
      <c r="A105" s="34"/>
      <c r="B105" s="35"/>
      <c r="C105" s="23" t="s">
        <v>126</v>
      </c>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7"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2" customHeight="1" x14ac:dyDescent="0.2">
      <c r="A107" s="34"/>
      <c r="B107" s="35"/>
      <c r="C107" s="29" t="s">
        <v>16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6.5" customHeight="1" x14ac:dyDescent="0.2">
      <c r="A108" s="34"/>
      <c r="B108" s="35"/>
      <c r="C108" s="36"/>
      <c r="D108" s="36"/>
      <c r="E108" s="300" t="str">
        <f>E7</f>
        <v>Oprava trati v úseku Roztoky u Křivoklátu - Rakovník</v>
      </c>
      <c r="F108" s="301"/>
      <c r="G108" s="301"/>
      <c r="H108" s="301"/>
      <c r="I108" s="36"/>
      <c r="J108" s="36"/>
      <c r="K108" s="36"/>
      <c r="L108" s="51"/>
      <c r="S108" s="34"/>
      <c r="T108" s="34"/>
      <c r="U108" s="34"/>
      <c r="V108" s="34"/>
      <c r="W108" s="34"/>
      <c r="X108" s="34"/>
      <c r="Y108" s="34"/>
      <c r="Z108" s="34"/>
      <c r="AA108" s="34"/>
      <c r="AB108" s="34"/>
      <c r="AC108" s="34"/>
      <c r="AD108" s="34"/>
      <c r="AE108" s="34"/>
    </row>
    <row r="109" spans="1:31" s="2" customFormat="1" ht="12" customHeight="1" x14ac:dyDescent="0.2">
      <c r="A109" s="34"/>
      <c r="B109" s="35"/>
      <c r="C109" s="29" t="s">
        <v>114</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x14ac:dyDescent="0.2">
      <c r="A110" s="34"/>
      <c r="B110" s="35"/>
      <c r="C110" s="36"/>
      <c r="D110" s="36"/>
      <c r="E110" s="290" t="str">
        <f>E9</f>
        <v>SO 10 - VRN</v>
      </c>
      <c r="F110" s="299"/>
      <c r="G110" s="299"/>
      <c r="H110" s="299"/>
      <c r="I110" s="36"/>
      <c r="J110" s="36"/>
      <c r="K110" s="36"/>
      <c r="L110" s="51"/>
      <c r="S110" s="34"/>
      <c r="T110" s="34"/>
      <c r="U110" s="34"/>
      <c r="V110" s="34"/>
      <c r="W110" s="34"/>
      <c r="X110" s="34"/>
      <c r="Y110" s="34"/>
      <c r="Z110" s="34"/>
      <c r="AA110" s="34"/>
      <c r="AB110" s="34"/>
      <c r="AC110" s="34"/>
      <c r="AD110" s="34"/>
      <c r="AE110" s="34"/>
    </row>
    <row r="111" spans="1:31" s="2" customFormat="1" ht="7" customHeight="1" x14ac:dyDescent="0.2">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x14ac:dyDescent="0.2">
      <c r="A112" s="34"/>
      <c r="B112" s="35"/>
      <c r="C112" s="29" t="s">
        <v>20</v>
      </c>
      <c r="D112" s="36"/>
      <c r="E112" s="36"/>
      <c r="F112" s="27" t="str">
        <f>F12</f>
        <v xml:space="preserve"> </v>
      </c>
      <c r="G112" s="36"/>
      <c r="H112" s="36"/>
      <c r="I112" s="29" t="s">
        <v>22</v>
      </c>
      <c r="J112" s="66" t="str">
        <f>IF(J12="","",J12)</f>
        <v>10. 6. 2022</v>
      </c>
      <c r="K112" s="36"/>
      <c r="L112" s="51"/>
      <c r="S112" s="34"/>
      <c r="T112" s="34"/>
      <c r="U112" s="34"/>
      <c r="V112" s="34"/>
      <c r="W112" s="34"/>
      <c r="X112" s="34"/>
      <c r="Y112" s="34"/>
      <c r="Z112" s="34"/>
      <c r="AA112" s="34"/>
      <c r="AB112" s="34"/>
      <c r="AC112" s="34"/>
      <c r="AD112" s="34"/>
      <c r="AE112" s="34"/>
    </row>
    <row r="113" spans="1:65" s="2" customFormat="1" ht="7"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5.15" customHeight="1" x14ac:dyDescent="0.2">
      <c r="A114" s="34"/>
      <c r="B114" s="35"/>
      <c r="C114" s="29" t="s">
        <v>24</v>
      </c>
      <c r="D114" s="36"/>
      <c r="E114" s="36"/>
      <c r="F114" s="27" t="str">
        <f>E15</f>
        <v>Ing. Aleš Bednář</v>
      </c>
      <c r="G114" s="36"/>
      <c r="H114" s="36"/>
      <c r="I114" s="29" t="s">
        <v>30</v>
      </c>
      <c r="J114" s="32" t="str">
        <f>E21</f>
        <v xml:space="preserve"> </v>
      </c>
      <c r="K114" s="36"/>
      <c r="L114" s="51"/>
      <c r="S114" s="34"/>
      <c r="T114" s="34"/>
      <c r="U114" s="34"/>
      <c r="V114" s="34"/>
      <c r="W114" s="34"/>
      <c r="X114" s="34"/>
      <c r="Y114" s="34"/>
      <c r="Z114" s="34"/>
      <c r="AA114" s="34"/>
      <c r="AB114" s="34"/>
      <c r="AC114" s="34"/>
      <c r="AD114" s="34"/>
      <c r="AE114" s="34"/>
    </row>
    <row r="115" spans="1:65" s="2" customFormat="1" ht="15.15" customHeight="1" x14ac:dyDescent="0.2">
      <c r="A115" s="34"/>
      <c r="B115" s="35"/>
      <c r="C115" s="29" t="s">
        <v>28</v>
      </c>
      <c r="D115" s="36"/>
      <c r="E115" s="36"/>
      <c r="F115" s="27" t="str">
        <f>IF(E18="","",E18)</f>
        <v>Vyplň údaj</v>
      </c>
      <c r="G115" s="36"/>
      <c r="H115" s="36"/>
      <c r="I115" s="29" t="s">
        <v>32</v>
      </c>
      <c r="J115" s="32" t="str">
        <f>E24</f>
        <v>Lukáš Kot</v>
      </c>
      <c r="K115" s="36"/>
      <c r="L115" s="51"/>
      <c r="S115" s="34"/>
      <c r="T115" s="34"/>
      <c r="U115" s="34"/>
      <c r="V115" s="34"/>
      <c r="W115" s="34"/>
      <c r="X115" s="34"/>
      <c r="Y115" s="34"/>
      <c r="Z115" s="34"/>
      <c r="AA115" s="34"/>
      <c r="AB115" s="34"/>
      <c r="AC115" s="34"/>
      <c r="AD115" s="34"/>
      <c r="AE115" s="34"/>
    </row>
    <row r="116" spans="1:65" s="2" customFormat="1" ht="10.2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11" customFormat="1" ht="29.25" customHeight="1" x14ac:dyDescent="0.2">
      <c r="A117" s="159"/>
      <c r="B117" s="160"/>
      <c r="C117" s="161" t="s">
        <v>127</v>
      </c>
      <c r="D117" s="162" t="s">
        <v>60</v>
      </c>
      <c r="E117" s="162" t="s">
        <v>56</v>
      </c>
      <c r="F117" s="162" t="s">
        <v>57</v>
      </c>
      <c r="G117" s="162" t="s">
        <v>128</v>
      </c>
      <c r="H117" s="162" t="s">
        <v>129</v>
      </c>
      <c r="I117" s="162" t="s">
        <v>130</v>
      </c>
      <c r="J117" s="162" t="s">
        <v>118</v>
      </c>
      <c r="K117" s="163" t="s">
        <v>131</v>
      </c>
      <c r="L117" s="164"/>
      <c r="M117" s="75" t="s">
        <v>1</v>
      </c>
      <c r="N117" s="76" t="s">
        <v>39</v>
      </c>
      <c r="O117" s="76" t="s">
        <v>132</v>
      </c>
      <c r="P117" s="76" t="s">
        <v>133</v>
      </c>
      <c r="Q117" s="76" t="s">
        <v>134</v>
      </c>
      <c r="R117" s="76" t="s">
        <v>135</v>
      </c>
      <c r="S117" s="76" t="s">
        <v>136</v>
      </c>
      <c r="T117" s="77" t="s">
        <v>137</v>
      </c>
      <c r="U117" s="159"/>
      <c r="V117" s="159"/>
      <c r="W117" s="159"/>
      <c r="X117" s="159"/>
      <c r="Y117" s="159"/>
      <c r="Z117" s="159"/>
      <c r="AA117" s="159"/>
      <c r="AB117" s="159"/>
      <c r="AC117" s="159"/>
      <c r="AD117" s="159"/>
      <c r="AE117" s="159"/>
    </row>
    <row r="118" spans="1:65" s="2" customFormat="1" ht="22.75" customHeight="1" x14ac:dyDescent="0.35">
      <c r="A118" s="34"/>
      <c r="B118" s="35"/>
      <c r="C118" s="82" t="s">
        <v>138</v>
      </c>
      <c r="D118" s="36"/>
      <c r="E118" s="36"/>
      <c r="F118" s="36"/>
      <c r="G118" s="36"/>
      <c r="H118" s="36"/>
      <c r="I118" s="36"/>
      <c r="J118" s="165">
        <f>BK118</f>
        <v>0</v>
      </c>
      <c r="K118" s="36"/>
      <c r="L118" s="39"/>
      <c r="M118" s="78"/>
      <c r="N118" s="166"/>
      <c r="O118" s="79"/>
      <c r="P118" s="167">
        <f>P119+P133</f>
        <v>0</v>
      </c>
      <c r="Q118" s="79"/>
      <c r="R118" s="167">
        <f>R119+R133</f>
        <v>0</v>
      </c>
      <c r="S118" s="79"/>
      <c r="T118" s="168">
        <f>T119+T133</f>
        <v>0</v>
      </c>
      <c r="U118" s="34"/>
      <c r="V118" s="34"/>
      <c r="W118" s="34"/>
      <c r="X118" s="34"/>
      <c r="Y118" s="34"/>
      <c r="Z118" s="34"/>
      <c r="AA118" s="34"/>
      <c r="AB118" s="34"/>
      <c r="AC118" s="34"/>
      <c r="AD118" s="34"/>
      <c r="AE118" s="34"/>
      <c r="AT118" s="17" t="s">
        <v>74</v>
      </c>
      <c r="AU118" s="17" t="s">
        <v>120</v>
      </c>
      <c r="BK118" s="169">
        <f>BK119+BK133</f>
        <v>0</v>
      </c>
    </row>
    <row r="119" spans="1:65" s="12" customFormat="1" ht="25.9" customHeight="1" x14ac:dyDescent="0.35">
      <c r="B119" s="170"/>
      <c r="C119" s="171"/>
      <c r="D119" s="172" t="s">
        <v>74</v>
      </c>
      <c r="E119" s="173" t="s">
        <v>351</v>
      </c>
      <c r="F119" s="173" t="s">
        <v>352</v>
      </c>
      <c r="G119" s="171"/>
      <c r="H119" s="171"/>
      <c r="I119" s="174"/>
      <c r="J119" s="175">
        <f>BK119</f>
        <v>0</v>
      </c>
      <c r="K119" s="171"/>
      <c r="L119" s="176"/>
      <c r="M119" s="177"/>
      <c r="N119" s="178"/>
      <c r="O119" s="178"/>
      <c r="P119" s="179">
        <f>SUM(P120:P132)</f>
        <v>0</v>
      </c>
      <c r="Q119" s="178"/>
      <c r="R119" s="179">
        <f>SUM(R120:R132)</f>
        <v>0</v>
      </c>
      <c r="S119" s="178"/>
      <c r="T119" s="180">
        <f>SUM(T120:T132)</f>
        <v>0</v>
      </c>
      <c r="AR119" s="181" t="s">
        <v>149</v>
      </c>
      <c r="AT119" s="182" t="s">
        <v>74</v>
      </c>
      <c r="AU119" s="182" t="s">
        <v>75</v>
      </c>
      <c r="AY119" s="181" t="s">
        <v>141</v>
      </c>
      <c r="BK119" s="183">
        <f>SUM(BK120:BK132)</f>
        <v>0</v>
      </c>
    </row>
    <row r="120" spans="1:65" s="2" customFormat="1" ht="24.15" customHeight="1" x14ac:dyDescent="0.2">
      <c r="A120" s="34"/>
      <c r="B120" s="35"/>
      <c r="C120" s="238" t="s">
        <v>83</v>
      </c>
      <c r="D120" s="238" t="s">
        <v>204</v>
      </c>
      <c r="E120" s="239" t="s">
        <v>1472</v>
      </c>
      <c r="F120" s="240" t="s">
        <v>1473</v>
      </c>
      <c r="G120" s="241" t="s">
        <v>146</v>
      </c>
      <c r="H120" s="242">
        <v>2</v>
      </c>
      <c r="I120" s="243"/>
      <c r="J120" s="244">
        <f>ROUND(I120*H120,2)</f>
        <v>0</v>
      </c>
      <c r="K120" s="240" t="s">
        <v>147</v>
      </c>
      <c r="L120" s="39"/>
      <c r="M120" s="245" t="s">
        <v>1</v>
      </c>
      <c r="N120" s="246" t="s">
        <v>40</v>
      </c>
      <c r="O120" s="71"/>
      <c r="P120" s="196">
        <f>O120*H120</f>
        <v>0</v>
      </c>
      <c r="Q120" s="196">
        <v>0</v>
      </c>
      <c r="R120" s="196">
        <f>Q120*H120</f>
        <v>0</v>
      </c>
      <c r="S120" s="196">
        <v>0</v>
      </c>
      <c r="T120" s="197">
        <f>S120*H120</f>
        <v>0</v>
      </c>
      <c r="U120" s="34"/>
      <c r="V120" s="34"/>
      <c r="W120" s="34"/>
      <c r="X120" s="34"/>
      <c r="Y120" s="34"/>
      <c r="Z120" s="34"/>
      <c r="AA120" s="34"/>
      <c r="AB120" s="34"/>
      <c r="AC120" s="34"/>
      <c r="AD120" s="34"/>
      <c r="AE120" s="34"/>
      <c r="AR120" s="198" t="s">
        <v>182</v>
      </c>
      <c r="AT120" s="198" t="s">
        <v>204</v>
      </c>
      <c r="AU120" s="198" t="s">
        <v>83</v>
      </c>
      <c r="AY120" s="17" t="s">
        <v>141</v>
      </c>
      <c r="BE120" s="199">
        <f>IF(N120="základní",J120,0)</f>
        <v>0</v>
      </c>
      <c r="BF120" s="199">
        <f>IF(N120="snížená",J120,0)</f>
        <v>0</v>
      </c>
      <c r="BG120" s="199">
        <f>IF(N120="zákl. přenesená",J120,0)</f>
        <v>0</v>
      </c>
      <c r="BH120" s="199">
        <f>IF(N120="sníž. přenesená",J120,0)</f>
        <v>0</v>
      </c>
      <c r="BI120" s="199">
        <f>IF(N120="nulová",J120,0)</f>
        <v>0</v>
      </c>
      <c r="BJ120" s="17" t="s">
        <v>83</v>
      </c>
      <c r="BK120" s="199">
        <f>ROUND(I120*H120,2)</f>
        <v>0</v>
      </c>
      <c r="BL120" s="17" t="s">
        <v>182</v>
      </c>
      <c r="BM120" s="198" t="s">
        <v>1474</v>
      </c>
    </row>
    <row r="121" spans="1:65" s="2" customFormat="1" ht="45" x14ac:dyDescent="0.2">
      <c r="A121" s="34"/>
      <c r="B121" s="35"/>
      <c r="C121" s="36"/>
      <c r="D121" s="200" t="s">
        <v>151</v>
      </c>
      <c r="E121" s="36"/>
      <c r="F121" s="201" t="s">
        <v>1475</v>
      </c>
      <c r="G121" s="36"/>
      <c r="H121" s="36"/>
      <c r="I121" s="202"/>
      <c r="J121" s="36"/>
      <c r="K121" s="36"/>
      <c r="L121" s="39"/>
      <c r="M121" s="203"/>
      <c r="N121" s="204"/>
      <c r="O121" s="71"/>
      <c r="P121" s="71"/>
      <c r="Q121" s="71"/>
      <c r="R121" s="71"/>
      <c r="S121" s="71"/>
      <c r="T121" s="72"/>
      <c r="U121" s="34"/>
      <c r="V121" s="34"/>
      <c r="W121" s="34"/>
      <c r="X121" s="34"/>
      <c r="Y121" s="34"/>
      <c r="Z121" s="34"/>
      <c r="AA121" s="34"/>
      <c r="AB121" s="34"/>
      <c r="AC121" s="34"/>
      <c r="AD121" s="34"/>
      <c r="AE121" s="34"/>
      <c r="AT121" s="17" t="s">
        <v>151</v>
      </c>
      <c r="AU121" s="17" t="s">
        <v>83</v>
      </c>
    </row>
    <row r="122" spans="1:65" s="15" customFormat="1" x14ac:dyDescent="0.2">
      <c r="B122" s="227"/>
      <c r="C122" s="228"/>
      <c r="D122" s="200" t="s">
        <v>152</v>
      </c>
      <c r="E122" s="229" t="s">
        <v>1</v>
      </c>
      <c r="F122" s="230" t="s">
        <v>1537</v>
      </c>
      <c r="G122" s="228"/>
      <c r="H122" s="229" t="s">
        <v>1</v>
      </c>
      <c r="I122" s="231"/>
      <c r="J122" s="228"/>
      <c r="K122" s="228"/>
      <c r="L122" s="232"/>
      <c r="M122" s="233"/>
      <c r="N122" s="234"/>
      <c r="O122" s="234"/>
      <c r="P122" s="234"/>
      <c r="Q122" s="234"/>
      <c r="R122" s="234"/>
      <c r="S122" s="234"/>
      <c r="T122" s="235"/>
      <c r="AT122" s="236" t="s">
        <v>152</v>
      </c>
      <c r="AU122" s="236" t="s">
        <v>83</v>
      </c>
      <c r="AV122" s="15" t="s">
        <v>83</v>
      </c>
      <c r="AW122" s="15" t="s">
        <v>31</v>
      </c>
      <c r="AX122" s="15" t="s">
        <v>75</v>
      </c>
      <c r="AY122" s="236" t="s">
        <v>141</v>
      </c>
    </row>
    <row r="123" spans="1:65" s="13" customFormat="1" x14ac:dyDescent="0.2">
      <c r="B123" s="205"/>
      <c r="C123" s="206"/>
      <c r="D123" s="200" t="s">
        <v>152</v>
      </c>
      <c r="E123" s="207" t="s">
        <v>1</v>
      </c>
      <c r="F123" s="208" t="s">
        <v>85</v>
      </c>
      <c r="G123" s="206"/>
      <c r="H123" s="209">
        <v>2</v>
      </c>
      <c r="I123" s="210"/>
      <c r="J123" s="206"/>
      <c r="K123" s="206"/>
      <c r="L123" s="211"/>
      <c r="M123" s="212"/>
      <c r="N123" s="213"/>
      <c r="O123" s="213"/>
      <c r="P123" s="213"/>
      <c r="Q123" s="213"/>
      <c r="R123" s="213"/>
      <c r="S123" s="213"/>
      <c r="T123" s="214"/>
      <c r="AT123" s="215" t="s">
        <v>152</v>
      </c>
      <c r="AU123" s="215" t="s">
        <v>83</v>
      </c>
      <c r="AV123" s="13" t="s">
        <v>85</v>
      </c>
      <c r="AW123" s="13" t="s">
        <v>31</v>
      </c>
      <c r="AX123" s="13" t="s">
        <v>75</v>
      </c>
      <c r="AY123" s="215" t="s">
        <v>141</v>
      </c>
    </row>
    <row r="124" spans="1:65" s="14" customFormat="1" x14ac:dyDescent="0.2">
      <c r="B124" s="216"/>
      <c r="C124" s="217"/>
      <c r="D124" s="200" t="s">
        <v>152</v>
      </c>
      <c r="E124" s="218" t="s">
        <v>1</v>
      </c>
      <c r="F124" s="219" t="s">
        <v>156</v>
      </c>
      <c r="G124" s="217"/>
      <c r="H124" s="220">
        <v>2</v>
      </c>
      <c r="I124" s="221"/>
      <c r="J124" s="217"/>
      <c r="K124" s="217"/>
      <c r="L124" s="222"/>
      <c r="M124" s="223"/>
      <c r="N124" s="224"/>
      <c r="O124" s="224"/>
      <c r="P124" s="224"/>
      <c r="Q124" s="224"/>
      <c r="R124" s="224"/>
      <c r="S124" s="224"/>
      <c r="T124" s="225"/>
      <c r="AT124" s="226" t="s">
        <v>152</v>
      </c>
      <c r="AU124" s="226" t="s">
        <v>83</v>
      </c>
      <c r="AV124" s="14" t="s">
        <v>149</v>
      </c>
      <c r="AW124" s="14" t="s">
        <v>31</v>
      </c>
      <c r="AX124" s="14" t="s">
        <v>83</v>
      </c>
      <c r="AY124" s="226" t="s">
        <v>141</v>
      </c>
    </row>
    <row r="125" spans="1:65" s="2" customFormat="1" ht="24.15" customHeight="1" x14ac:dyDescent="0.2">
      <c r="A125" s="34"/>
      <c r="B125" s="35"/>
      <c r="C125" s="238" t="s">
        <v>85</v>
      </c>
      <c r="D125" s="238" t="s">
        <v>204</v>
      </c>
      <c r="E125" s="239" t="s">
        <v>1476</v>
      </c>
      <c r="F125" s="240" t="s">
        <v>1477</v>
      </c>
      <c r="G125" s="241" t="s">
        <v>146</v>
      </c>
      <c r="H125" s="242">
        <v>8</v>
      </c>
      <c r="I125" s="243"/>
      <c r="J125" s="244">
        <f>ROUND(I125*H125,2)</f>
        <v>0</v>
      </c>
      <c r="K125" s="240" t="s">
        <v>147</v>
      </c>
      <c r="L125" s="39"/>
      <c r="M125" s="245" t="s">
        <v>1</v>
      </c>
      <c r="N125" s="246" t="s">
        <v>40</v>
      </c>
      <c r="O125" s="71"/>
      <c r="P125" s="196">
        <f>O125*H125</f>
        <v>0</v>
      </c>
      <c r="Q125" s="196">
        <v>0</v>
      </c>
      <c r="R125" s="196">
        <f>Q125*H125</f>
        <v>0</v>
      </c>
      <c r="S125" s="196">
        <v>0</v>
      </c>
      <c r="T125" s="197">
        <f>S125*H125</f>
        <v>0</v>
      </c>
      <c r="U125" s="34"/>
      <c r="V125" s="34"/>
      <c r="W125" s="34"/>
      <c r="X125" s="34"/>
      <c r="Y125" s="34"/>
      <c r="Z125" s="34"/>
      <c r="AA125" s="34"/>
      <c r="AB125" s="34"/>
      <c r="AC125" s="34"/>
      <c r="AD125" s="34"/>
      <c r="AE125" s="34"/>
      <c r="AR125" s="198" t="s">
        <v>182</v>
      </c>
      <c r="AT125" s="198" t="s">
        <v>204</v>
      </c>
      <c r="AU125" s="198" t="s">
        <v>83</v>
      </c>
      <c r="AY125" s="17" t="s">
        <v>141</v>
      </c>
      <c r="BE125" s="199">
        <f>IF(N125="základní",J125,0)</f>
        <v>0</v>
      </c>
      <c r="BF125" s="199">
        <f>IF(N125="snížená",J125,0)</f>
        <v>0</v>
      </c>
      <c r="BG125" s="199">
        <f>IF(N125="zákl. přenesená",J125,0)</f>
        <v>0</v>
      </c>
      <c r="BH125" s="199">
        <f>IF(N125="sníž. přenesená",J125,0)</f>
        <v>0</v>
      </c>
      <c r="BI125" s="199">
        <f>IF(N125="nulová",J125,0)</f>
        <v>0</v>
      </c>
      <c r="BJ125" s="17" t="s">
        <v>83</v>
      </c>
      <c r="BK125" s="199">
        <f>ROUND(I125*H125,2)</f>
        <v>0</v>
      </c>
      <c r="BL125" s="17" t="s">
        <v>182</v>
      </c>
      <c r="BM125" s="198" t="s">
        <v>1478</v>
      </c>
    </row>
    <row r="126" spans="1:65" s="2" customFormat="1" ht="45" x14ac:dyDescent="0.2">
      <c r="A126" s="34"/>
      <c r="B126" s="35"/>
      <c r="C126" s="36"/>
      <c r="D126" s="200" t="s">
        <v>151</v>
      </c>
      <c r="E126" s="36"/>
      <c r="F126" s="201" t="s">
        <v>1479</v>
      </c>
      <c r="G126" s="36"/>
      <c r="H126" s="36"/>
      <c r="I126" s="202"/>
      <c r="J126" s="36"/>
      <c r="K126" s="36"/>
      <c r="L126" s="39"/>
      <c r="M126" s="203"/>
      <c r="N126" s="204"/>
      <c r="O126" s="71"/>
      <c r="P126" s="71"/>
      <c r="Q126" s="71"/>
      <c r="R126" s="71"/>
      <c r="S126" s="71"/>
      <c r="T126" s="72"/>
      <c r="U126" s="34"/>
      <c r="V126" s="34"/>
      <c r="W126" s="34"/>
      <c r="X126" s="34"/>
      <c r="Y126" s="34"/>
      <c r="Z126" s="34"/>
      <c r="AA126" s="34"/>
      <c r="AB126" s="34"/>
      <c r="AC126" s="34"/>
      <c r="AD126" s="34"/>
      <c r="AE126" s="34"/>
      <c r="AT126" s="17" t="s">
        <v>151</v>
      </c>
      <c r="AU126" s="17" t="s">
        <v>83</v>
      </c>
    </row>
    <row r="127" spans="1:65" s="13" customFormat="1" x14ac:dyDescent="0.2">
      <c r="B127" s="205"/>
      <c r="C127" s="206"/>
      <c r="D127" s="200" t="s">
        <v>152</v>
      </c>
      <c r="E127" s="207" t="s">
        <v>1</v>
      </c>
      <c r="F127" s="208" t="s">
        <v>1480</v>
      </c>
      <c r="G127" s="206"/>
      <c r="H127" s="209">
        <v>4</v>
      </c>
      <c r="I127" s="210"/>
      <c r="J127" s="206"/>
      <c r="K127" s="206"/>
      <c r="L127" s="211"/>
      <c r="M127" s="212"/>
      <c r="N127" s="213"/>
      <c r="O127" s="213"/>
      <c r="P127" s="213"/>
      <c r="Q127" s="213"/>
      <c r="R127" s="213"/>
      <c r="S127" s="213"/>
      <c r="T127" s="214"/>
      <c r="AT127" s="215" t="s">
        <v>152</v>
      </c>
      <c r="AU127" s="215" t="s">
        <v>83</v>
      </c>
      <c r="AV127" s="13" t="s">
        <v>85</v>
      </c>
      <c r="AW127" s="13" t="s">
        <v>31</v>
      </c>
      <c r="AX127" s="13" t="s">
        <v>75</v>
      </c>
      <c r="AY127" s="215" t="s">
        <v>141</v>
      </c>
    </row>
    <row r="128" spans="1:65" s="13" customFormat="1" x14ac:dyDescent="0.2">
      <c r="B128" s="205"/>
      <c r="C128" s="206"/>
      <c r="D128" s="200" t="s">
        <v>152</v>
      </c>
      <c r="E128" s="207" t="s">
        <v>1</v>
      </c>
      <c r="F128" s="208" t="s">
        <v>1481</v>
      </c>
      <c r="G128" s="206"/>
      <c r="H128" s="209">
        <v>1</v>
      </c>
      <c r="I128" s="210"/>
      <c r="J128" s="206"/>
      <c r="K128" s="206"/>
      <c r="L128" s="211"/>
      <c r="M128" s="212"/>
      <c r="N128" s="213"/>
      <c r="O128" s="213"/>
      <c r="P128" s="213"/>
      <c r="Q128" s="213"/>
      <c r="R128" s="213"/>
      <c r="S128" s="213"/>
      <c r="T128" s="214"/>
      <c r="AT128" s="215" t="s">
        <v>152</v>
      </c>
      <c r="AU128" s="215" t="s">
        <v>83</v>
      </c>
      <c r="AV128" s="13" t="s">
        <v>85</v>
      </c>
      <c r="AW128" s="13" t="s">
        <v>31</v>
      </c>
      <c r="AX128" s="13" t="s">
        <v>75</v>
      </c>
      <c r="AY128" s="215" t="s">
        <v>141</v>
      </c>
    </row>
    <row r="129" spans="1:65" s="13" customFormat="1" x14ac:dyDescent="0.2">
      <c r="B129" s="205"/>
      <c r="C129" s="206"/>
      <c r="D129" s="200" t="s">
        <v>152</v>
      </c>
      <c r="E129" s="207" t="s">
        <v>1</v>
      </c>
      <c r="F129" s="208" t="s">
        <v>1482</v>
      </c>
      <c r="G129" s="206"/>
      <c r="H129" s="209">
        <v>1</v>
      </c>
      <c r="I129" s="210"/>
      <c r="J129" s="206"/>
      <c r="K129" s="206"/>
      <c r="L129" s="211"/>
      <c r="M129" s="212"/>
      <c r="N129" s="213"/>
      <c r="O129" s="213"/>
      <c r="P129" s="213"/>
      <c r="Q129" s="213"/>
      <c r="R129" s="213"/>
      <c r="S129" s="213"/>
      <c r="T129" s="214"/>
      <c r="AT129" s="215" t="s">
        <v>152</v>
      </c>
      <c r="AU129" s="215" t="s">
        <v>83</v>
      </c>
      <c r="AV129" s="13" t="s">
        <v>85</v>
      </c>
      <c r="AW129" s="13" t="s">
        <v>31</v>
      </c>
      <c r="AX129" s="13" t="s">
        <v>75</v>
      </c>
      <c r="AY129" s="215" t="s">
        <v>141</v>
      </c>
    </row>
    <row r="130" spans="1:65" s="13" customFormat="1" x14ac:dyDescent="0.2">
      <c r="B130" s="205"/>
      <c r="C130" s="206"/>
      <c r="D130" s="200" t="s">
        <v>152</v>
      </c>
      <c r="E130" s="207" t="s">
        <v>1</v>
      </c>
      <c r="F130" s="208" t="s">
        <v>1483</v>
      </c>
      <c r="G130" s="206"/>
      <c r="H130" s="209">
        <v>1</v>
      </c>
      <c r="I130" s="210"/>
      <c r="J130" s="206"/>
      <c r="K130" s="206"/>
      <c r="L130" s="211"/>
      <c r="M130" s="212"/>
      <c r="N130" s="213"/>
      <c r="O130" s="213"/>
      <c r="P130" s="213"/>
      <c r="Q130" s="213"/>
      <c r="R130" s="213"/>
      <c r="S130" s="213"/>
      <c r="T130" s="214"/>
      <c r="AT130" s="215" t="s">
        <v>152</v>
      </c>
      <c r="AU130" s="215" t="s">
        <v>83</v>
      </c>
      <c r="AV130" s="13" t="s">
        <v>85</v>
      </c>
      <c r="AW130" s="13" t="s">
        <v>31</v>
      </c>
      <c r="AX130" s="13" t="s">
        <v>75</v>
      </c>
      <c r="AY130" s="215" t="s">
        <v>141</v>
      </c>
    </row>
    <row r="131" spans="1:65" s="13" customFormat="1" x14ac:dyDescent="0.2">
      <c r="B131" s="205"/>
      <c r="C131" s="206"/>
      <c r="D131" s="200" t="s">
        <v>152</v>
      </c>
      <c r="E131" s="207" t="s">
        <v>1</v>
      </c>
      <c r="F131" s="208" t="s">
        <v>1484</v>
      </c>
      <c r="G131" s="206"/>
      <c r="H131" s="209">
        <v>1</v>
      </c>
      <c r="I131" s="210"/>
      <c r="J131" s="206"/>
      <c r="K131" s="206"/>
      <c r="L131" s="211"/>
      <c r="M131" s="212"/>
      <c r="N131" s="213"/>
      <c r="O131" s="213"/>
      <c r="P131" s="213"/>
      <c r="Q131" s="213"/>
      <c r="R131" s="213"/>
      <c r="S131" s="213"/>
      <c r="T131" s="214"/>
      <c r="AT131" s="215" t="s">
        <v>152</v>
      </c>
      <c r="AU131" s="215" t="s">
        <v>83</v>
      </c>
      <c r="AV131" s="13" t="s">
        <v>85</v>
      </c>
      <c r="AW131" s="13" t="s">
        <v>31</v>
      </c>
      <c r="AX131" s="13" t="s">
        <v>75</v>
      </c>
      <c r="AY131" s="215" t="s">
        <v>141</v>
      </c>
    </row>
    <row r="132" spans="1:65" s="14" customFormat="1" x14ac:dyDescent="0.2">
      <c r="B132" s="216"/>
      <c r="C132" s="217"/>
      <c r="D132" s="200" t="s">
        <v>152</v>
      </c>
      <c r="E132" s="218" t="s">
        <v>1</v>
      </c>
      <c r="F132" s="219" t="s">
        <v>156</v>
      </c>
      <c r="G132" s="217"/>
      <c r="H132" s="220">
        <v>8</v>
      </c>
      <c r="I132" s="221"/>
      <c r="J132" s="217"/>
      <c r="K132" s="217"/>
      <c r="L132" s="222"/>
      <c r="M132" s="223"/>
      <c r="N132" s="224"/>
      <c r="O132" s="224"/>
      <c r="P132" s="224"/>
      <c r="Q132" s="224"/>
      <c r="R132" s="224"/>
      <c r="S132" s="224"/>
      <c r="T132" s="225"/>
      <c r="AT132" s="226" t="s">
        <v>152</v>
      </c>
      <c r="AU132" s="226" t="s">
        <v>83</v>
      </c>
      <c r="AV132" s="14" t="s">
        <v>149</v>
      </c>
      <c r="AW132" s="14" t="s">
        <v>31</v>
      </c>
      <c r="AX132" s="14" t="s">
        <v>83</v>
      </c>
      <c r="AY132" s="226" t="s">
        <v>141</v>
      </c>
    </row>
    <row r="133" spans="1:65" s="12" customFormat="1" ht="25.9" customHeight="1" x14ac:dyDescent="0.35">
      <c r="B133" s="170"/>
      <c r="C133" s="171"/>
      <c r="D133" s="172" t="s">
        <v>74</v>
      </c>
      <c r="E133" s="173" t="s">
        <v>111</v>
      </c>
      <c r="F133" s="173" t="s">
        <v>1485</v>
      </c>
      <c r="G133" s="171"/>
      <c r="H133" s="171"/>
      <c r="I133" s="174"/>
      <c r="J133" s="175">
        <f>BK133</f>
        <v>0</v>
      </c>
      <c r="K133" s="171"/>
      <c r="L133" s="176"/>
      <c r="M133" s="177"/>
      <c r="N133" s="178"/>
      <c r="O133" s="178"/>
      <c r="P133" s="179">
        <f>SUM(P134:P191)</f>
        <v>0</v>
      </c>
      <c r="Q133" s="178"/>
      <c r="R133" s="179">
        <f>SUM(R134:R191)</f>
        <v>0</v>
      </c>
      <c r="S133" s="178"/>
      <c r="T133" s="180">
        <f>SUM(T134:T191)</f>
        <v>0</v>
      </c>
      <c r="AR133" s="181" t="s">
        <v>179</v>
      </c>
      <c r="AT133" s="182" t="s">
        <v>74</v>
      </c>
      <c r="AU133" s="182" t="s">
        <v>75</v>
      </c>
      <c r="AY133" s="181" t="s">
        <v>141</v>
      </c>
      <c r="BK133" s="183">
        <f>SUM(BK134:BK191)</f>
        <v>0</v>
      </c>
    </row>
    <row r="134" spans="1:65" s="2" customFormat="1" ht="24.15" customHeight="1" x14ac:dyDescent="0.2">
      <c r="A134" s="34"/>
      <c r="B134" s="35"/>
      <c r="C134" s="238" t="s">
        <v>164</v>
      </c>
      <c r="D134" s="238" t="s">
        <v>204</v>
      </c>
      <c r="E134" s="239" t="s">
        <v>1486</v>
      </c>
      <c r="F134" s="240" t="s">
        <v>1487</v>
      </c>
      <c r="G134" s="241" t="s">
        <v>146</v>
      </c>
      <c r="H134" s="242">
        <v>2</v>
      </c>
      <c r="I134" s="243"/>
      <c r="J134" s="244">
        <f>ROUND(I134*H134,2)</f>
        <v>0</v>
      </c>
      <c r="K134" s="240" t="s">
        <v>147</v>
      </c>
      <c r="L134" s="39"/>
      <c r="M134" s="245" t="s">
        <v>1</v>
      </c>
      <c r="N134" s="246" t="s">
        <v>40</v>
      </c>
      <c r="O134" s="71"/>
      <c r="P134" s="196">
        <f>O134*H134</f>
        <v>0</v>
      </c>
      <c r="Q134" s="196">
        <v>0</v>
      </c>
      <c r="R134" s="196">
        <f>Q134*H134</f>
        <v>0</v>
      </c>
      <c r="S134" s="196">
        <v>0</v>
      </c>
      <c r="T134" s="197">
        <f>S134*H134</f>
        <v>0</v>
      </c>
      <c r="U134" s="34"/>
      <c r="V134" s="34"/>
      <c r="W134" s="34"/>
      <c r="X134" s="34"/>
      <c r="Y134" s="34"/>
      <c r="Z134" s="34"/>
      <c r="AA134" s="34"/>
      <c r="AB134" s="34"/>
      <c r="AC134" s="34"/>
      <c r="AD134" s="34"/>
      <c r="AE134" s="34"/>
      <c r="AR134" s="198" t="s">
        <v>182</v>
      </c>
      <c r="AT134" s="198" t="s">
        <v>204</v>
      </c>
      <c r="AU134" s="198" t="s">
        <v>83</v>
      </c>
      <c r="AY134" s="17" t="s">
        <v>141</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182</v>
      </c>
      <c r="BM134" s="198" t="s">
        <v>1488</v>
      </c>
    </row>
    <row r="135" spans="1:65" s="2" customFormat="1" ht="18" x14ac:dyDescent="0.2">
      <c r="A135" s="34"/>
      <c r="B135" s="35"/>
      <c r="C135" s="36"/>
      <c r="D135" s="200" t="s">
        <v>151</v>
      </c>
      <c r="E135" s="36"/>
      <c r="F135" s="201" t="s">
        <v>1487</v>
      </c>
      <c r="G135" s="36"/>
      <c r="H135" s="36"/>
      <c r="I135" s="202"/>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151</v>
      </c>
      <c r="AU135" s="17" t="s">
        <v>83</v>
      </c>
    </row>
    <row r="136" spans="1:65" s="13" customFormat="1" x14ac:dyDescent="0.2">
      <c r="B136" s="205"/>
      <c r="C136" s="206"/>
      <c r="D136" s="200" t="s">
        <v>152</v>
      </c>
      <c r="E136" s="207" t="s">
        <v>1</v>
      </c>
      <c r="F136" s="208" t="s">
        <v>1489</v>
      </c>
      <c r="G136" s="206"/>
      <c r="H136" s="209">
        <v>1</v>
      </c>
      <c r="I136" s="210"/>
      <c r="J136" s="206"/>
      <c r="K136" s="206"/>
      <c r="L136" s="211"/>
      <c r="M136" s="212"/>
      <c r="N136" s="213"/>
      <c r="O136" s="213"/>
      <c r="P136" s="213"/>
      <c r="Q136" s="213"/>
      <c r="R136" s="213"/>
      <c r="S136" s="213"/>
      <c r="T136" s="214"/>
      <c r="AT136" s="215" t="s">
        <v>152</v>
      </c>
      <c r="AU136" s="215" t="s">
        <v>83</v>
      </c>
      <c r="AV136" s="13" t="s">
        <v>85</v>
      </c>
      <c r="AW136" s="13" t="s">
        <v>31</v>
      </c>
      <c r="AX136" s="13" t="s">
        <v>75</v>
      </c>
      <c r="AY136" s="215" t="s">
        <v>141</v>
      </c>
    </row>
    <row r="137" spans="1:65" s="13" customFormat="1" x14ac:dyDescent="0.2">
      <c r="B137" s="205"/>
      <c r="C137" s="206"/>
      <c r="D137" s="200" t="s">
        <v>152</v>
      </c>
      <c r="E137" s="207" t="s">
        <v>1</v>
      </c>
      <c r="F137" s="208" t="s">
        <v>1490</v>
      </c>
      <c r="G137" s="206"/>
      <c r="H137" s="209">
        <v>1</v>
      </c>
      <c r="I137" s="210"/>
      <c r="J137" s="206"/>
      <c r="K137" s="206"/>
      <c r="L137" s="211"/>
      <c r="M137" s="212"/>
      <c r="N137" s="213"/>
      <c r="O137" s="213"/>
      <c r="P137" s="213"/>
      <c r="Q137" s="213"/>
      <c r="R137" s="213"/>
      <c r="S137" s="213"/>
      <c r="T137" s="214"/>
      <c r="AT137" s="215" t="s">
        <v>152</v>
      </c>
      <c r="AU137" s="215" t="s">
        <v>83</v>
      </c>
      <c r="AV137" s="13" t="s">
        <v>85</v>
      </c>
      <c r="AW137" s="13" t="s">
        <v>31</v>
      </c>
      <c r="AX137" s="13" t="s">
        <v>75</v>
      </c>
      <c r="AY137" s="215" t="s">
        <v>141</v>
      </c>
    </row>
    <row r="138" spans="1:65" s="14" customFormat="1" x14ac:dyDescent="0.2">
      <c r="B138" s="216"/>
      <c r="C138" s="217"/>
      <c r="D138" s="200" t="s">
        <v>152</v>
      </c>
      <c r="E138" s="218" t="s">
        <v>1</v>
      </c>
      <c r="F138" s="219" t="s">
        <v>156</v>
      </c>
      <c r="G138" s="217"/>
      <c r="H138" s="220">
        <v>2</v>
      </c>
      <c r="I138" s="221"/>
      <c r="J138" s="217"/>
      <c r="K138" s="217"/>
      <c r="L138" s="222"/>
      <c r="M138" s="223"/>
      <c r="N138" s="224"/>
      <c r="O138" s="224"/>
      <c r="P138" s="224"/>
      <c r="Q138" s="224"/>
      <c r="R138" s="224"/>
      <c r="S138" s="224"/>
      <c r="T138" s="225"/>
      <c r="AT138" s="226" t="s">
        <v>152</v>
      </c>
      <c r="AU138" s="226" t="s">
        <v>83</v>
      </c>
      <c r="AV138" s="14" t="s">
        <v>149</v>
      </c>
      <c r="AW138" s="14" t="s">
        <v>31</v>
      </c>
      <c r="AX138" s="14" t="s">
        <v>83</v>
      </c>
      <c r="AY138" s="226" t="s">
        <v>141</v>
      </c>
    </row>
    <row r="139" spans="1:65" s="2" customFormat="1" ht="21.75" customHeight="1" x14ac:dyDescent="0.2">
      <c r="A139" s="34"/>
      <c r="B139" s="35"/>
      <c r="C139" s="238" t="s">
        <v>149</v>
      </c>
      <c r="D139" s="238" t="s">
        <v>204</v>
      </c>
      <c r="E139" s="239" t="s">
        <v>1491</v>
      </c>
      <c r="F139" s="240" t="s">
        <v>1492</v>
      </c>
      <c r="G139" s="241" t="s">
        <v>1411</v>
      </c>
      <c r="H139" s="242">
        <v>1</v>
      </c>
      <c r="I139" s="243"/>
      <c r="J139" s="244">
        <f>ROUND(I139*H139,2)</f>
        <v>0</v>
      </c>
      <c r="K139" s="240" t="s">
        <v>147</v>
      </c>
      <c r="L139" s="39"/>
      <c r="M139" s="245" t="s">
        <v>1</v>
      </c>
      <c r="N139" s="246"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182</v>
      </c>
      <c r="AT139" s="198" t="s">
        <v>204</v>
      </c>
      <c r="AU139" s="198" t="s">
        <v>83</v>
      </c>
      <c r="AY139" s="17" t="s">
        <v>141</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182</v>
      </c>
      <c r="BM139" s="198" t="s">
        <v>1493</v>
      </c>
    </row>
    <row r="140" spans="1:65" s="2" customFormat="1" x14ac:dyDescent="0.2">
      <c r="A140" s="34"/>
      <c r="B140" s="35"/>
      <c r="C140" s="36"/>
      <c r="D140" s="200" t="s">
        <v>151</v>
      </c>
      <c r="E140" s="36"/>
      <c r="F140" s="201" t="s">
        <v>1492</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151</v>
      </c>
      <c r="AU140" s="17" t="s">
        <v>83</v>
      </c>
    </row>
    <row r="141" spans="1:65" s="15" customFormat="1" ht="20" x14ac:dyDescent="0.2">
      <c r="B141" s="227"/>
      <c r="C141" s="228"/>
      <c r="D141" s="200" t="s">
        <v>152</v>
      </c>
      <c r="E141" s="229" t="s">
        <v>1</v>
      </c>
      <c r="F141" s="230" t="s">
        <v>1494</v>
      </c>
      <c r="G141" s="228"/>
      <c r="H141" s="229" t="s">
        <v>1</v>
      </c>
      <c r="I141" s="231"/>
      <c r="J141" s="228"/>
      <c r="K141" s="228"/>
      <c r="L141" s="232"/>
      <c r="M141" s="233"/>
      <c r="N141" s="234"/>
      <c r="O141" s="234"/>
      <c r="P141" s="234"/>
      <c r="Q141" s="234"/>
      <c r="R141" s="234"/>
      <c r="S141" s="234"/>
      <c r="T141" s="235"/>
      <c r="AT141" s="236" t="s">
        <v>152</v>
      </c>
      <c r="AU141" s="236" t="s">
        <v>83</v>
      </c>
      <c r="AV141" s="15" t="s">
        <v>83</v>
      </c>
      <c r="AW141" s="15" t="s">
        <v>31</v>
      </c>
      <c r="AX141" s="15" t="s">
        <v>75</v>
      </c>
      <c r="AY141" s="236" t="s">
        <v>141</v>
      </c>
    </row>
    <row r="142" spans="1:65" s="13" customFormat="1" x14ac:dyDescent="0.2">
      <c r="B142" s="205"/>
      <c r="C142" s="206"/>
      <c r="D142" s="200" t="s">
        <v>152</v>
      </c>
      <c r="E142" s="207" t="s">
        <v>1</v>
      </c>
      <c r="F142" s="208" t="s">
        <v>83</v>
      </c>
      <c r="G142" s="206"/>
      <c r="H142" s="209">
        <v>1</v>
      </c>
      <c r="I142" s="210"/>
      <c r="J142" s="206"/>
      <c r="K142" s="206"/>
      <c r="L142" s="211"/>
      <c r="M142" s="212"/>
      <c r="N142" s="213"/>
      <c r="O142" s="213"/>
      <c r="P142" s="213"/>
      <c r="Q142" s="213"/>
      <c r="R142" s="213"/>
      <c r="S142" s="213"/>
      <c r="T142" s="214"/>
      <c r="AT142" s="215" t="s">
        <v>152</v>
      </c>
      <c r="AU142" s="215" t="s">
        <v>83</v>
      </c>
      <c r="AV142" s="13" t="s">
        <v>85</v>
      </c>
      <c r="AW142" s="13" t="s">
        <v>31</v>
      </c>
      <c r="AX142" s="13" t="s">
        <v>75</v>
      </c>
      <c r="AY142" s="215" t="s">
        <v>141</v>
      </c>
    </row>
    <row r="143" spans="1:65" s="14" customFormat="1" x14ac:dyDescent="0.2">
      <c r="B143" s="216"/>
      <c r="C143" s="217"/>
      <c r="D143" s="200" t="s">
        <v>152</v>
      </c>
      <c r="E143" s="218" t="s">
        <v>1</v>
      </c>
      <c r="F143" s="219" t="s">
        <v>156</v>
      </c>
      <c r="G143" s="217"/>
      <c r="H143" s="220">
        <v>1</v>
      </c>
      <c r="I143" s="221"/>
      <c r="J143" s="217"/>
      <c r="K143" s="217"/>
      <c r="L143" s="222"/>
      <c r="M143" s="223"/>
      <c r="N143" s="224"/>
      <c r="O143" s="224"/>
      <c r="P143" s="224"/>
      <c r="Q143" s="224"/>
      <c r="R143" s="224"/>
      <c r="S143" s="224"/>
      <c r="T143" s="225"/>
      <c r="AT143" s="226" t="s">
        <v>152</v>
      </c>
      <c r="AU143" s="226" t="s">
        <v>83</v>
      </c>
      <c r="AV143" s="14" t="s">
        <v>149</v>
      </c>
      <c r="AW143" s="14" t="s">
        <v>31</v>
      </c>
      <c r="AX143" s="14" t="s">
        <v>83</v>
      </c>
      <c r="AY143" s="226" t="s">
        <v>141</v>
      </c>
    </row>
    <row r="144" spans="1:65" s="2" customFormat="1" ht="21.75" customHeight="1" x14ac:dyDescent="0.2">
      <c r="A144" s="34"/>
      <c r="B144" s="35"/>
      <c r="C144" s="238" t="s">
        <v>179</v>
      </c>
      <c r="D144" s="238" t="s">
        <v>204</v>
      </c>
      <c r="E144" s="239" t="s">
        <v>1495</v>
      </c>
      <c r="F144" s="240" t="s">
        <v>1496</v>
      </c>
      <c r="G144" s="241" t="s">
        <v>1411</v>
      </c>
      <c r="H144" s="242">
        <v>1</v>
      </c>
      <c r="I144" s="243"/>
      <c r="J144" s="244">
        <f>ROUND(I144*H144,2)</f>
        <v>0</v>
      </c>
      <c r="K144" s="240" t="s">
        <v>147</v>
      </c>
      <c r="L144" s="39"/>
      <c r="M144" s="245" t="s">
        <v>1</v>
      </c>
      <c r="N144" s="246" t="s">
        <v>40</v>
      </c>
      <c r="O144" s="71"/>
      <c r="P144" s="196">
        <f>O144*H144</f>
        <v>0</v>
      </c>
      <c r="Q144" s="196">
        <v>0</v>
      </c>
      <c r="R144" s="196">
        <f>Q144*H144</f>
        <v>0</v>
      </c>
      <c r="S144" s="196">
        <v>0</v>
      </c>
      <c r="T144" s="197">
        <f>S144*H144</f>
        <v>0</v>
      </c>
      <c r="U144" s="34"/>
      <c r="V144" s="34"/>
      <c r="W144" s="34"/>
      <c r="X144" s="34"/>
      <c r="Y144" s="34"/>
      <c r="Z144" s="34"/>
      <c r="AA144" s="34"/>
      <c r="AB144" s="34"/>
      <c r="AC144" s="34"/>
      <c r="AD144" s="34"/>
      <c r="AE144" s="34"/>
      <c r="AR144" s="198" t="s">
        <v>182</v>
      </c>
      <c r="AT144" s="198" t="s">
        <v>204</v>
      </c>
      <c r="AU144" s="198" t="s">
        <v>83</v>
      </c>
      <c r="AY144" s="17" t="s">
        <v>141</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182</v>
      </c>
      <c r="BM144" s="198" t="s">
        <v>1497</v>
      </c>
    </row>
    <row r="145" spans="1:65" s="2" customFormat="1" x14ac:dyDescent="0.2">
      <c r="A145" s="34"/>
      <c r="B145" s="35"/>
      <c r="C145" s="36"/>
      <c r="D145" s="200" t="s">
        <v>151</v>
      </c>
      <c r="E145" s="36"/>
      <c r="F145" s="201" t="s">
        <v>1496</v>
      </c>
      <c r="G145" s="36"/>
      <c r="H145" s="36"/>
      <c r="I145" s="202"/>
      <c r="J145" s="36"/>
      <c r="K145" s="36"/>
      <c r="L145" s="39"/>
      <c r="M145" s="203"/>
      <c r="N145" s="204"/>
      <c r="O145" s="71"/>
      <c r="P145" s="71"/>
      <c r="Q145" s="71"/>
      <c r="R145" s="71"/>
      <c r="S145" s="71"/>
      <c r="T145" s="72"/>
      <c r="U145" s="34"/>
      <c r="V145" s="34"/>
      <c r="W145" s="34"/>
      <c r="X145" s="34"/>
      <c r="Y145" s="34"/>
      <c r="Z145" s="34"/>
      <c r="AA145" s="34"/>
      <c r="AB145" s="34"/>
      <c r="AC145" s="34"/>
      <c r="AD145" s="34"/>
      <c r="AE145" s="34"/>
      <c r="AT145" s="17" t="s">
        <v>151</v>
      </c>
      <c r="AU145" s="17" t="s">
        <v>83</v>
      </c>
    </row>
    <row r="146" spans="1:65" s="15" customFormat="1" x14ac:dyDescent="0.2">
      <c r="B146" s="227"/>
      <c r="C146" s="228"/>
      <c r="D146" s="200" t="s">
        <v>152</v>
      </c>
      <c r="E146" s="229" t="s">
        <v>1</v>
      </c>
      <c r="F146" s="230" t="s">
        <v>1498</v>
      </c>
      <c r="G146" s="228"/>
      <c r="H146" s="229" t="s">
        <v>1</v>
      </c>
      <c r="I146" s="231"/>
      <c r="J146" s="228"/>
      <c r="K146" s="228"/>
      <c r="L146" s="232"/>
      <c r="M146" s="233"/>
      <c r="N146" s="234"/>
      <c r="O146" s="234"/>
      <c r="P146" s="234"/>
      <c r="Q146" s="234"/>
      <c r="R146" s="234"/>
      <c r="S146" s="234"/>
      <c r="T146" s="235"/>
      <c r="AT146" s="236" t="s">
        <v>152</v>
      </c>
      <c r="AU146" s="236" t="s">
        <v>83</v>
      </c>
      <c r="AV146" s="15" t="s">
        <v>83</v>
      </c>
      <c r="AW146" s="15" t="s">
        <v>31</v>
      </c>
      <c r="AX146" s="15" t="s">
        <v>75</v>
      </c>
      <c r="AY146" s="236" t="s">
        <v>141</v>
      </c>
    </row>
    <row r="147" spans="1:65" s="13" customFormat="1" x14ac:dyDescent="0.2">
      <c r="B147" s="205"/>
      <c r="C147" s="206"/>
      <c r="D147" s="200" t="s">
        <v>152</v>
      </c>
      <c r="E147" s="207" t="s">
        <v>1</v>
      </c>
      <c r="F147" s="208" t="s">
        <v>83</v>
      </c>
      <c r="G147" s="206"/>
      <c r="H147" s="209">
        <v>1</v>
      </c>
      <c r="I147" s="210"/>
      <c r="J147" s="206"/>
      <c r="K147" s="206"/>
      <c r="L147" s="211"/>
      <c r="M147" s="212"/>
      <c r="N147" s="213"/>
      <c r="O147" s="213"/>
      <c r="P147" s="213"/>
      <c r="Q147" s="213"/>
      <c r="R147" s="213"/>
      <c r="S147" s="213"/>
      <c r="T147" s="214"/>
      <c r="AT147" s="215" t="s">
        <v>152</v>
      </c>
      <c r="AU147" s="215" t="s">
        <v>83</v>
      </c>
      <c r="AV147" s="13" t="s">
        <v>85</v>
      </c>
      <c r="AW147" s="13" t="s">
        <v>31</v>
      </c>
      <c r="AX147" s="13" t="s">
        <v>75</v>
      </c>
      <c r="AY147" s="215" t="s">
        <v>141</v>
      </c>
    </row>
    <row r="148" spans="1:65" s="14" customFormat="1" x14ac:dyDescent="0.2">
      <c r="B148" s="216"/>
      <c r="C148" s="217"/>
      <c r="D148" s="200" t="s">
        <v>152</v>
      </c>
      <c r="E148" s="218" t="s">
        <v>1</v>
      </c>
      <c r="F148" s="219" t="s">
        <v>156</v>
      </c>
      <c r="G148" s="217"/>
      <c r="H148" s="220">
        <v>1</v>
      </c>
      <c r="I148" s="221"/>
      <c r="J148" s="217"/>
      <c r="K148" s="217"/>
      <c r="L148" s="222"/>
      <c r="M148" s="223"/>
      <c r="N148" s="224"/>
      <c r="O148" s="224"/>
      <c r="P148" s="224"/>
      <c r="Q148" s="224"/>
      <c r="R148" s="224"/>
      <c r="S148" s="224"/>
      <c r="T148" s="225"/>
      <c r="AT148" s="226" t="s">
        <v>152</v>
      </c>
      <c r="AU148" s="226" t="s">
        <v>83</v>
      </c>
      <c r="AV148" s="14" t="s">
        <v>149</v>
      </c>
      <c r="AW148" s="14" t="s">
        <v>31</v>
      </c>
      <c r="AX148" s="14" t="s">
        <v>83</v>
      </c>
      <c r="AY148" s="226" t="s">
        <v>141</v>
      </c>
    </row>
    <row r="149" spans="1:65" s="2" customFormat="1" ht="33" customHeight="1" x14ac:dyDescent="0.2">
      <c r="A149" s="34"/>
      <c r="B149" s="35"/>
      <c r="C149" s="238" t="s">
        <v>186</v>
      </c>
      <c r="D149" s="238" t="s">
        <v>204</v>
      </c>
      <c r="E149" s="239" t="s">
        <v>1499</v>
      </c>
      <c r="F149" s="240" t="s">
        <v>1500</v>
      </c>
      <c r="G149" s="241" t="s">
        <v>219</v>
      </c>
      <c r="H149" s="242">
        <v>15.688000000000001</v>
      </c>
      <c r="I149" s="243"/>
      <c r="J149" s="244">
        <f>ROUND(I149*H149,2)</f>
        <v>0</v>
      </c>
      <c r="K149" s="240" t="s">
        <v>147</v>
      </c>
      <c r="L149" s="39"/>
      <c r="M149" s="245" t="s">
        <v>1</v>
      </c>
      <c r="N149" s="246" t="s">
        <v>40</v>
      </c>
      <c r="O149" s="71"/>
      <c r="P149" s="196">
        <f>O149*H149</f>
        <v>0</v>
      </c>
      <c r="Q149" s="196">
        <v>0</v>
      </c>
      <c r="R149" s="196">
        <f>Q149*H149</f>
        <v>0</v>
      </c>
      <c r="S149" s="196">
        <v>0</v>
      </c>
      <c r="T149" s="197">
        <f>S149*H149</f>
        <v>0</v>
      </c>
      <c r="U149" s="34"/>
      <c r="V149" s="34"/>
      <c r="W149" s="34"/>
      <c r="X149" s="34"/>
      <c r="Y149" s="34"/>
      <c r="Z149" s="34"/>
      <c r="AA149" s="34"/>
      <c r="AB149" s="34"/>
      <c r="AC149" s="34"/>
      <c r="AD149" s="34"/>
      <c r="AE149" s="34"/>
      <c r="AR149" s="198" t="s">
        <v>149</v>
      </c>
      <c r="AT149" s="198" t="s">
        <v>204</v>
      </c>
      <c r="AU149" s="198" t="s">
        <v>83</v>
      </c>
      <c r="AY149" s="17" t="s">
        <v>141</v>
      </c>
      <c r="BE149" s="199">
        <f>IF(N149="základní",J149,0)</f>
        <v>0</v>
      </c>
      <c r="BF149" s="199">
        <f>IF(N149="snížená",J149,0)</f>
        <v>0</v>
      </c>
      <c r="BG149" s="199">
        <f>IF(N149="zákl. přenesená",J149,0)</f>
        <v>0</v>
      </c>
      <c r="BH149" s="199">
        <f>IF(N149="sníž. přenesená",J149,0)</f>
        <v>0</v>
      </c>
      <c r="BI149" s="199">
        <f>IF(N149="nulová",J149,0)</f>
        <v>0</v>
      </c>
      <c r="BJ149" s="17" t="s">
        <v>83</v>
      </c>
      <c r="BK149" s="199">
        <f>ROUND(I149*H149,2)</f>
        <v>0</v>
      </c>
      <c r="BL149" s="17" t="s">
        <v>149</v>
      </c>
      <c r="BM149" s="198" t="s">
        <v>1501</v>
      </c>
    </row>
    <row r="150" spans="1:65" s="2" customFormat="1" ht="63" x14ac:dyDescent="0.2">
      <c r="A150" s="34"/>
      <c r="B150" s="35"/>
      <c r="C150" s="36"/>
      <c r="D150" s="200" t="s">
        <v>151</v>
      </c>
      <c r="E150" s="36"/>
      <c r="F150" s="201" t="s">
        <v>1502</v>
      </c>
      <c r="G150" s="36"/>
      <c r="H150" s="36"/>
      <c r="I150" s="202"/>
      <c r="J150" s="36"/>
      <c r="K150" s="36"/>
      <c r="L150" s="39"/>
      <c r="M150" s="203"/>
      <c r="N150" s="204"/>
      <c r="O150" s="71"/>
      <c r="P150" s="71"/>
      <c r="Q150" s="71"/>
      <c r="R150" s="71"/>
      <c r="S150" s="71"/>
      <c r="T150" s="72"/>
      <c r="U150" s="34"/>
      <c r="V150" s="34"/>
      <c r="W150" s="34"/>
      <c r="X150" s="34"/>
      <c r="Y150" s="34"/>
      <c r="Z150" s="34"/>
      <c r="AA150" s="34"/>
      <c r="AB150" s="34"/>
      <c r="AC150" s="34"/>
      <c r="AD150" s="34"/>
      <c r="AE150" s="34"/>
      <c r="AT150" s="17" t="s">
        <v>151</v>
      </c>
      <c r="AU150" s="17" t="s">
        <v>83</v>
      </c>
    </row>
    <row r="151" spans="1:65" s="15" customFormat="1" x14ac:dyDescent="0.2">
      <c r="B151" s="227"/>
      <c r="C151" s="228"/>
      <c r="D151" s="200" t="s">
        <v>152</v>
      </c>
      <c r="E151" s="229" t="s">
        <v>1</v>
      </c>
      <c r="F151" s="230" t="s">
        <v>1503</v>
      </c>
      <c r="G151" s="228"/>
      <c r="H151" s="229" t="s">
        <v>1</v>
      </c>
      <c r="I151" s="231"/>
      <c r="J151" s="228"/>
      <c r="K151" s="228"/>
      <c r="L151" s="232"/>
      <c r="M151" s="233"/>
      <c r="N151" s="234"/>
      <c r="O151" s="234"/>
      <c r="P151" s="234"/>
      <c r="Q151" s="234"/>
      <c r="R151" s="234"/>
      <c r="S151" s="234"/>
      <c r="T151" s="235"/>
      <c r="AT151" s="236" t="s">
        <v>152</v>
      </c>
      <c r="AU151" s="236" t="s">
        <v>83</v>
      </c>
      <c r="AV151" s="15" t="s">
        <v>83</v>
      </c>
      <c r="AW151" s="15" t="s">
        <v>31</v>
      </c>
      <c r="AX151" s="15" t="s">
        <v>75</v>
      </c>
      <c r="AY151" s="236" t="s">
        <v>141</v>
      </c>
    </row>
    <row r="152" spans="1:65" s="13" customFormat="1" x14ac:dyDescent="0.2">
      <c r="B152" s="205"/>
      <c r="C152" s="206"/>
      <c r="D152" s="200" t="s">
        <v>152</v>
      </c>
      <c r="E152" s="207" t="s">
        <v>1</v>
      </c>
      <c r="F152" s="208" t="s">
        <v>1504</v>
      </c>
      <c r="G152" s="206"/>
      <c r="H152" s="209">
        <v>5.327</v>
      </c>
      <c r="I152" s="210"/>
      <c r="J152" s="206"/>
      <c r="K152" s="206"/>
      <c r="L152" s="211"/>
      <c r="M152" s="212"/>
      <c r="N152" s="213"/>
      <c r="O152" s="213"/>
      <c r="P152" s="213"/>
      <c r="Q152" s="213"/>
      <c r="R152" s="213"/>
      <c r="S152" s="213"/>
      <c r="T152" s="214"/>
      <c r="AT152" s="215" t="s">
        <v>152</v>
      </c>
      <c r="AU152" s="215" t="s">
        <v>83</v>
      </c>
      <c r="AV152" s="13" t="s">
        <v>85</v>
      </c>
      <c r="AW152" s="13" t="s">
        <v>31</v>
      </c>
      <c r="AX152" s="13" t="s">
        <v>75</v>
      </c>
      <c r="AY152" s="215" t="s">
        <v>141</v>
      </c>
    </row>
    <row r="153" spans="1:65" s="13" customFormat="1" x14ac:dyDescent="0.2">
      <c r="B153" s="205"/>
      <c r="C153" s="206"/>
      <c r="D153" s="200" t="s">
        <v>152</v>
      </c>
      <c r="E153" s="207" t="s">
        <v>1</v>
      </c>
      <c r="F153" s="208" t="s">
        <v>1505</v>
      </c>
      <c r="G153" s="206"/>
      <c r="H153" s="209">
        <v>1.399</v>
      </c>
      <c r="I153" s="210"/>
      <c r="J153" s="206"/>
      <c r="K153" s="206"/>
      <c r="L153" s="211"/>
      <c r="M153" s="212"/>
      <c r="N153" s="213"/>
      <c r="O153" s="213"/>
      <c r="P153" s="213"/>
      <c r="Q153" s="213"/>
      <c r="R153" s="213"/>
      <c r="S153" s="213"/>
      <c r="T153" s="214"/>
      <c r="AT153" s="215" t="s">
        <v>152</v>
      </c>
      <c r="AU153" s="215" t="s">
        <v>83</v>
      </c>
      <c r="AV153" s="13" t="s">
        <v>85</v>
      </c>
      <c r="AW153" s="13" t="s">
        <v>31</v>
      </c>
      <c r="AX153" s="13" t="s">
        <v>75</v>
      </c>
      <c r="AY153" s="215" t="s">
        <v>141</v>
      </c>
    </row>
    <row r="154" spans="1:65" s="13" customFormat="1" x14ac:dyDescent="0.2">
      <c r="B154" s="205"/>
      <c r="C154" s="206"/>
      <c r="D154" s="200" t="s">
        <v>152</v>
      </c>
      <c r="E154" s="207" t="s">
        <v>1</v>
      </c>
      <c r="F154" s="208" t="s">
        <v>1506</v>
      </c>
      <c r="G154" s="206"/>
      <c r="H154" s="209">
        <v>8.9619999999999997</v>
      </c>
      <c r="I154" s="210"/>
      <c r="J154" s="206"/>
      <c r="K154" s="206"/>
      <c r="L154" s="211"/>
      <c r="M154" s="212"/>
      <c r="N154" s="213"/>
      <c r="O154" s="213"/>
      <c r="P154" s="213"/>
      <c r="Q154" s="213"/>
      <c r="R154" s="213"/>
      <c r="S154" s="213"/>
      <c r="T154" s="214"/>
      <c r="AT154" s="215" t="s">
        <v>152</v>
      </c>
      <c r="AU154" s="215" t="s">
        <v>83</v>
      </c>
      <c r="AV154" s="13" t="s">
        <v>85</v>
      </c>
      <c r="AW154" s="13" t="s">
        <v>31</v>
      </c>
      <c r="AX154" s="13" t="s">
        <v>75</v>
      </c>
      <c r="AY154" s="215" t="s">
        <v>141</v>
      </c>
    </row>
    <row r="155" spans="1:65" s="14" customFormat="1" x14ac:dyDescent="0.2">
      <c r="B155" s="216"/>
      <c r="C155" s="217"/>
      <c r="D155" s="200" t="s">
        <v>152</v>
      </c>
      <c r="E155" s="218" t="s">
        <v>1</v>
      </c>
      <c r="F155" s="219" t="s">
        <v>156</v>
      </c>
      <c r="G155" s="217"/>
      <c r="H155" s="220">
        <v>15.688000000000001</v>
      </c>
      <c r="I155" s="221"/>
      <c r="J155" s="217"/>
      <c r="K155" s="217"/>
      <c r="L155" s="222"/>
      <c r="M155" s="223"/>
      <c r="N155" s="224"/>
      <c r="O155" s="224"/>
      <c r="P155" s="224"/>
      <c r="Q155" s="224"/>
      <c r="R155" s="224"/>
      <c r="S155" s="224"/>
      <c r="T155" s="225"/>
      <c r="AT155" s="226" t="s">
        <v>152</v>
      </c>
      <c r="AU155" s="226" t="s">
        <v>83</v>
      </c>
      <c r="AV155" s="14" t="s">
        <v>149</v>
      </c>
      <c r="AW155" s="14" t="s">
        <v>31</v>
      </c>
      <c r="AX155" s="14" t="s">
        <v>83</v>
      </c>
      <c r="AY155" s="226" t="s">
        <v>141</v>
      </c>
    </row>
    <row r="156" spans="1:65" s="2" customFormat="1" ht="24.15" customHeight="1" x14ac:dyDescent="0.2">
      <c r="A156" s="34"/>
      <c r="B156" s="35"/>
      <c r="C156" s="238" t="s">
        <v>203</v>
      </c>
      <c r="D156" s="238" t="s">
        <v>204</v>
      </c>
      <c r="E156" s="239" t="s">
        <v>1507</v>
      </c>
      <c r="F156" s="240" t="s">
        <v>1508</v>
      </c>
      <c r="G156" s="241" t="s">
        <v>1411</v>
      </c>
      <c r="H156" s="242">
        <v>1</v>
      </c>
      <c r="I156" s="243"/>
      <c r="J156" s="244">
        <f>ROUND(I156*H156,2)</f>
        <v>0</v>
      </c>
      <c r="K156" s="240" t="s">
        <v>147</v>
      </c>
      <c r="L156" s="39"/>
      <c r="M156" s="245" t="s">
        <v>1</v>
      </c>
      <c r="N156" s="246" t="s">
        <v>40</v>
      </c>
      <c r="O156" s="71"/>
      <c r="P156" s="196">
        <f>O156*H156</f>
        <v>0</v>
      </c>
      <c r="Q156" s="196">
        <v>0</v>
      </c>
      <c r="R156" s="196">
        <f>Q156*H156</f>
        <v>0</v>
      </c>
      <c r="S156" s="196">
        <v>0</v>
      </c>
      <c r="T156" s="197">
        <f>S156*H156</f>
        <v>0</v>
      </c>
      <c r="U156" s="34"/>
      <c r="V156" s="34"/>
      <c r="W156" s="34"/>
      <c r="X156" s="34"/>
      <c r="Y156" s="34"/>
      <c r="Z156" s="34"/>
      <c r="AA156" s="34"/>
      <c r="AB156" s="34"/>
      <c r="AC156" s="34"/>
      <c r="AD156" s="34"/>
      <c r="AE156" s="34"/>
      <c r="AR156" s="198" t="s">
        <v>149</v>
      </c>
      <c r="AT156" s="198" t="s">
        <v>204</v>
      </c>
      <c r="AU156" s="198" t="s">
        <v>83</v>
      </c>
      <c r="AY156" s="17" t="s">
        <v>141</v>
      </c>
      <c r="BE156" s="199">
        <f>IF(N156="základní",J156,0)</f>
        <v>0</v>
      </c>
      <c r="BF156" s="199">
        <f>IF(N156="snížená",J156,0)</f>
        <v>0</v>
      </c>
      <c r="BG156" s="199">
        <f>IF(N156="zákl. přenesená",J156,0)</f>
        <v>0</v>
      </c>
      <c r="BH156" s="199">
        <f>IF(N156="sníž. přenesená",J156,0)</f>
        <v>0</v>
      </c>
      <c r="BI156" s="199">
        <f>IF(N156="nulová",J156,0)</f>
        <v>0</v>
      </c>
      <c r="BJ156" s="17" t="s">
        <v>83</v>
      </c>
      <c r="BK156" s="199">
        <f>ROUND(I156*H156,2)</f>
        <v>0</v>
      </c>
      <c r="BL156" s="17" t="s">
        <v>149</v>
      </c>
      <c r="BM156" s="198" t="s">
        <v>1509</v>
      </c>
    </row>
    <row r="157" spans="1:65" s="2" customFormat="1" ht="45" x14ac:dyDescent="0.2">
      <c r="A157" s="34"/>
      <c r="B157" s="35"/>
      <c r="C157" s="36"/>
      <c r="D157" s="200" t="s">
        <v>151</v>
      </c>
      <c r="E157" s="36"/>
      <c r="F157" s="201" t="s">
        <v>1510</v>
      </c>
      <c r="G157" s="36"/>
      <c r="H157" s="36"/>
      <c r="I157" s="202"/>
      <c r="J157" s="36"/>
      <c r="K157" s="36"/>
      <c r="L157" s="39"/>
      <c r="M157" s="203"/>
      <c r="N157" s="204"/>
      <c r="O157" s="71"/>
      <c r="P157" s="71"/>
      <c r="Q157" s="71"/>
      <c r="R157" s="71"/>
      <c r="S157" s="71"/>
      <c r="T157" s="72"/>
      <c r="U157" s="34"/>
      <c r="V157" s="34"/>
      <c r="W157" s="34"/>
      <c r="X157" s="34"/>
      <c r="Y157" s="34"/>
      <c r="Z157" s="34"/>
      <c r="AA157" s="34"/>
      <c r="AB157" s="34"/>
      <c r="AC157" s="34"/>
      <c r="AD157" s="34"/>
      <c r="AE157" s="34"/>
      <c r="AT157" s="17" t="s">
        <v>151</v>
      </c>
      <c r="AU157" s="17" t="s">
        <v>83</v>
      </c>
    </row>
    <row r="158" spans="1:65" s="13" customFormat="1" x14ac:dyDescent="0.2">
      <c r="B158" s="205"/>
      <c r="C158" s="206"/>
      <c r="D158" s="200" t="s">
        <v>152</v>
      </c>
      <c r="E158" s="207" t="s">
        <v>1</v>
      </c>
      <c r="F158" s="208" t="s">
        <v>83</v>
      </c>
      <c r="G158" s="206"/>
      <c r="H158" s="209">
        <v>1</v>
      </c>
      <c r="I158" s="210"/>
      <c r="J158" s="206"/>
      <c r="K158" s="206"/>
      <c r="L158" s="211"/>
      <c r="M158" s="212"/>
      <c r="N158" s="213"/>
      <c r="O158" s="213"/>
      <c r="P158" s="213"/>
      <c r="Q158" s="213"/>
      <c r="R158" s="213"/>
      <c r="S158" s="213"/>
      <c r="T158" s="214"/>
      <c r="AT158" s="215" t="s">
        <v>152</v>
      </c>
      <c r="AU158" s="215" t="s">
        <v>83</v>
      </c>
      <c r="AV158" s="13" t="s">
        <v>85</v>
      </c>
      <c r="AW158" s="13" t="s">
        <v>31</v>
      </c>
      <c r="AX158" s="13" t="s">
        <v>75</v>
      </c>
      <c r="AY158" s="215" t="s">
        <v>141</v>
      </c>
    </row>
    <row r="159" spans="1:65" s="14" customFormat="1" x14ac:dyDescent="0.2">
      <c r="B159" s="216"/>
      <c r="C159" s="217"/>
      <c r="D159" s="200" t="s">
        <v>152</v>
      </c>
      <c r="E159" s="218" t="s">
        <v>1</v>
      </c>
      <c r="F159" s="219" t="s">
        <v>156</v>
      </c>
      <c r="G159" s="217"/>
      <c r="H159" s="220">
        <v>1</v>
      </c>
      <c r="I159" s="221"/>
      <c r="J159" s="217"/>
      <c r="K159" s="217"/>
      <c r="L159" s="222"/>
      <c r="M159" s="223"/>
      <c r="N159" s="224"/>
      <c r="O159" s="224"/>
      <c r="P159" s="224"/>
      <c r="Q159" s="224"/>
      <c r="R159" s="224"/>
      <c r="S159" s="224"/>
      <c r="T159" s="225"/>
      <c r="AT159" s="226" t="s">
        <v>152</v>
      </c>
      <c r="AU159" s="226" t="s">
        <v>83</v>
      </c>
      <c r="AV159" s="14" t="s">
        <v>149</v>
      </c>
      <c r="AW159" s="14" t="s">
        <v>31</v>
      </c>
      <c r="AX159" s="14" t="s">
        <v>83</v>
      </c>
      <c r="AY159" s="226" t="s">
        <v>141</v>
      </c>
    </row>
    <row r="160" spans="1:65" s="2" customFormat="1" ht="24.15" customHeight="1" x14ac:dyDescent="0.2">
      <c r="A160" s="34"/>
      <c r="B160" s="35"/>
      <c r="C160" s="238" t="s">
        <v>148</v>
      </c>
      <c r="D160" s="238" t="s">
        <v>204</v>
      </c>
      <c r="E160" s="239" t="s">
        <v>1511</v>
      </c>
      <c r="F160" s="240" t="s">
        <v>1512</v>
      </c>
      <c r="G160" s="241" t="s">
        <v>1411</v>
      </c>
      <c r="H160" s="242">
        <v>1</v>
      </c>
      <c r="I160" s="243"/>
      <c r="J160" s="244">
        <f>ROUND(I160*H160,2)</f>
        <v>0</v>
      </c>
      <c r="K160" s="240" t="s">
        <v>147</v>
      </c>
      <c r="L160" s="39"/>
      <c r="M160" s="245" t="s">
        <v>1</v>
      </c>
      <c r="N160" s="246" t="s">
        <v>40</v>
      </c>
      <c r="O160" s="71"/>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149</v>
      </c>
      <c r="AT160" s="198" t="s">
        <v>204</v>
      </c>
      <c r="AU160" s="198" t="s">
        <v>83</v>
      </c>
      <c r="AY160" s="17" t="s">
        <v>141</v>
      </c>
      <c r="BE160" s="199">
        <f>IF(N160="základní",J160,0)</f>
        <v>0</v>
      </c>
      <c r="BF160" s="199">
        <f>IF(N160="snížená",J160,0)</f>
        <v>0</v>
      </c>
      <c r="BG160" s="199">
        <f>IF(N160="zákl. přenesená",J160,0)</f>
        <v>0</v>
      </c>
      <c r="BH160" s="199">
        <f>IF(N160="sníž. přenesená",J160,0)</f>
        <v>0</v>
      </c>
      <c r="BI160" s="199">
        <f>IF(N160="nulová",J160,0)</f>
        <v>0</v>
      </c>
      <c r="BJ160" s="17" t="s">
        <v>83</v>
      </c>
      <c r="BK160" s="199">
        <f>ROUND(I160*H160,2)</f>
        <v>0</v>
      </c>
      <c r="BL160" s="17" t="s">
        <v>149</v>
      </c>
      <c r="BM160" s="198" t="s">
        <v>1513</v>
      </c>
    </row>
    <row r="161" spans="1:65" s="2" customFormat="1" ht="18" x14ac:dyDescent="0.2">
      <c r="A161" s="34"/>
      <c r="B161" s="35"/>
      <c r="C161" s="36"/>
      <c r="D161" s="200" t="s">
        <v>151</v>
      </c>
      <c r="E161" s="36"/>
      <c r="F161" s="201" t="s">
        <v>1514</v>
      </c>
      <c r="G161" s="36"/>
      <c r="H161" s="36"/>
      <c r="I161" s="202"/>
      <c r="J161" s="36"/>
      <c r="K161" s="36"/>
      <c r="L161" s="39"/>
      <c r="M161" s="203"/>
      <c r="N161" s="204"/>
      <c r="O161" s="71"/>
      <c r="P161" s="71"/>
      <c r="Q161" s="71"/>
      <c r="R161" s="71"/>
      <c r="S161" s="71"/>
      <c r="T161" s="72"/>
      <c r="U161" s="34"/>
      <c r="V161" s="34"/>
      <c r="W161" s="34"/>
      <c r="X161" s="34"/>
      <c r="Y161" s="34"/>
      <c r="Z161" s="34"/>
      <c r="AA161" s="34"/>
      <c r="AB161" s="34"/>
      <c r="AC161" s="34"/>
      <c r="AD161" s="34"/>
      <c r="AE161" s="34"/>
      <c r="AT161" s="17" t="s">
        <v>151</v>
      </c>
      <c r="AU161" s="17" t="s">
        <v>83</v>
      </c>
    </row>
    <row r="162" spans="1:65" s="15" customFormat="1" x14ac:dyDescent="0.2">
      <c r="B162" s="227"/>
      <c r="C162" s="228"/>
      <c r="D162" s="200" t="s">
        <v>152</v>
      </c>
      <c r="E162" s="229" t="s">
        <v>1</v>
      </c>
      <c r="F162" s="230" t="s">
        <v>1515</v>
      </c>
      <c r="G162" s="228"/>
      <c r="H162" s="229" t="s">
        <v>1</v>
      </c>
      <c r="I162" s="231"/>
      <c r="J162" s="228"/>
      <c r="K162" s="228"/>
      <c r="L162" s="232"/>
      <c r="M162" s="233"/>
      <c r="N162" s="234"/>
      <c r="O162" s="234"/>
      <c r="P162" s="234"/>
      <c r="Q162" s="234"/>
      <c r="R162" s="234"/>
      <c r="S162" s="234"/>
      <c r="T162" s="235"/>
      <c r="AT162" s="236" t="s">
        <v>152</v>
      </c>
      <c r="AU162" s="236" t="s">
        <v>83</v>
      </c>
      <c r="AV162" s="15" t="s">
        <v>83</v>
      </c>
      <c r="AW162" s="15" t="s">
        <v>31</v>
      </c>
      <c r="AX162" s="15" t="s">
        <v>75</v>
      </c>
      <c r="AY162" s="236" t="s">
        <v>141</v>
      </c>
    </row>
    <row r="163" spans="1:65" s="15" customFormat="1" x14ac:dyDescent="0.2">
      <c r="B163" s="227"/>
      <c r="C163" s="228"/>
      <c r="D163" s="200" t="s">
        <v>152</v>
      </c>
      <c r="E163" s="229" t="s">
        <v>1</v>
      </c>
      <c r="F163" s="230" t="s">
        <v>1516</v>
      </c>
      <c r="G163" s="228"/>
      <c r="H163" s="229" t="s">
        <v>1</v>
      </c>
      <c r="I163" s="231"/>
      <c r="J163" s="228"/>
      <c r="K163" s="228"/>
      <c r="L163" s="232"/>
      <c r="M163" s="233"/>
      <c r="N163" s="234"/>
      <c r="O163" s="234"/>
      <c r="P163" s="234"/>
      <c r="Q163" s="234"/>
      <c r="R163" s="234"/>
      <c r="S163" s="234"/>
      <c r="T163" s="235"/>
      <c r="AT163" s="236" t="s">
        <v>152</v>
      </c>
      <c r="AU163" s="236" t="s">
        <v>83</v>
      </c>
      <c r="AV163" s="15" t="s">
        <v>83</v>
      </c>
      <c r="AW163" s="15" t="s">
        <v>31</v>
      </c>
      <c r="AX163" s="15" t="s">
        <v>75</v>
      </c>
      <c r="AY163" s="236" t="s">
        <v>141</v>
      </c>
    </row>
    <row r="164" spans="1:65" s="15" customFormat="1" ht="30" x14ac:dyDescent="0.2">
      <c r="B164" s="227"/>
      <c r="C164" s="228"/>
      <c r="D164" s="200" t="s">
        <v>152</v>
      </c>
      <c r="E164" s="229" t="s">
        <v>1</v>
      </c>
      <c r="F164" s="230" t="s">
        <v>1517</v>
      </c>
      <c r="G164" s="228"/>
      <c r="H164" s="229" t="s">
        <v>1</v>
      </c>
      <c r="I164" s="231"/>
      <c r="J164" s="228"/>
      <c r="K164" s="228"/>
      <c r="L164" s="232"/>
      <c r="M164" s="233"/>
      <c r="N164" s="234"/>
      <c r="O164" s="234"/>
      <c r="P164" s="234"/>
      <c r="Q164" s="234"/>
      <c r="R164" s="234"/>
      <c r="S164" s="234"/>
      <c r="T164" s="235"/>
      <c r="AT164" s="236" t="s">
        <v>152</v>
      </c>
      <c r="AU164" s="236" t="s">
        <v>83</v>
      </c>
      <c r="AV164" s="15" t="s">
        <v>83</v>
      </c>
      <c r="AW164" s="15" t="s">
        <v>31</v>
      </c>
      <c r="AX164" s="15" t="s">
        <v>75</v>
      </c>
      <c r="AY164" s="236" t="s">
        <v>141</v>
      </c>
    </row>
    <row r="165" spans="1:65" s="15" customFormat="1" ht="30" x14ac:dyDescent="0.2">
      <c r="B165" s="227"/>
      <c r="C165" s="228"/>
      <c r="D165" s="200" t="s">
        <v>152</v>
      </c>
      <c r="E165" s="229" t="s">
        <v>1</v>
      </c>
      <c r="F165" s="230" t="s">
        <v>1518</v>
      </c>
      <c r="G165" s="228"/>
      <c r="H165" s="229" t="s">
        <v>1</v>
      </c>
      <c r="I165" s="231"/>
      <c r="J165" s="228"/>
      <c r="K165" s="228"/>
      <c r="L165" s="232"/>
      <c r="M165" s="233"/>
      <c r="N165" s="234"/>
      <c r="O165" s="234"/>
      <c r="P165" s="234"/>
      <c r="Q165" s="234"/>
      <c r="R165" s="234"/>
      <c r="S165" s="234"/>
      <c r="T165" s="235"/>
      <c r="AT165" s="236" t="s">
        <v>152</v>
      </c>
      <c r="AU165" s="236" t="s">
        <v>83</v>
      </c>
      <c r="AV165" s="15" t="s">
        <v>83</v>
      </c>
      <c r="AW165" s="15" t="s">
        <v>31</v>
      </c>
      <c r="AX165" s="15" t="s">
        <v>75</v>
      </c>
      <c r="AY165" s="236" t="s">
        <v>141</v>
      </c>
    </row>
    <row r="166" spans="1:65" s="15" customFormat="1" ht="30" x14ac:dyDescent="0.2">
      <c r="B166" s="227"/>
      <c r="C166" s="228"/>
      <c r="D166" s="200" t="s">
        <v>152</v>
      </c>
      <c r="E166" s="229" t="s">
        <v>1</v>
      </c>
      <c r="F166" s="230" t="s">
        <v>1519</v>
      </c>
      <c r="G166" s="228"/>
      <c r="H166" s="229" t="s">
        <v>1</v>
      </c>
      <c r="I166" s="231"/>
      <c r="J166" s="228"/>
      <c r="K166" s="228"/>
      <c r="L166" s="232"/>
      <c r="M166" s="233"/>
      <c r="N166" s="234"/>
      <c r="O166" s="234"/>
      <c r="P166" s="234"/>
      <c r="Q166" s="234"/>
      <c r="R166" s="234"/>
      <c r="S166" s="234"/>
      <c r="T166" s="235"/>
      <c r="AT166" s="236" t="s">
        <v>152</v>
      </c>
      <c r="AU166" s="236" t="s">
        <v>83</v>
      </c>
      <c r="AV166" s="15" t="s">
        <v>83</v>
      </c>
      <c r="AW166" s="15" t="s">
        <v>31</v>
      </c>
      <c r="AX166" s="15" t="s">
        <v>75</v>
      </c>
      <c r="AY166" s="236" t="s">
        <v>141</v>
      </c>
    </row>
    <row r="167" spans="1:65" s="15" customFormat="1" ht="20" x14ac:dyDescent="0.2">
      <c r="B167" s="227"/>
      <c r="C167" s="228"/>
      <c r="D167" s="200" t="s">
        <v>152</v>
      </c>
      <c r="E167" s="229" t="s">
        <v>1</v>
      </c>
      <c r="F167" s="230" t="s">
        <v>1520</v>
      </c>
      <c r="G167" s="228"/>
      <c r="H167" s="229" t="s">
        <v>1</v>
      </c>
      <c r="I167" s="231"/>
      <c r="J167" s="228"/>
      <c r="K167" s="228"/>
      <c r="L167" s="232"/>
      <c r="M167" s="233"/>
      <c r="N167" s="234"/>
      <c r="O167" s="234"/>
      <c r="P167" s="234"/>
      <c r="Q167" s="234"/>
      <c r="R167" s="234"/>
      <c r="S167" s="234"/>
      <c r="T167" s="235"/>
      <c r="AT167" s="236" t="s">
        <v>152</v>
      </c>
      <c r="AU167" s="236" t="s">
        <v>83</v>
      </c>
      <c r="AV167" s="15" t="s">
        <v>83</v>
      </c>
      <c r="AW167" s="15" t="s">
        <v>31</v>
      </c>
      <c r="AX167" s="15" t="s">
        <v>75</v>
      </c>
      <c r="AY167" s="236" t="s">
        <v>141</v>
      </c>
    </row>
    <row r="168" spans="1:65" s="13" customFormat="1" x14ac:dyDescent="0.2">
      <c r="B168" s="205"/>
      <c r="C168" s="206"/>
      <c r="D168" s="200" t="s">
        <v>152</v>
      </c>
      <c r="E168" s="207" t="s">
        <v>1</v>
      </c>
      <c r="F168" s="208" t="s">
        <v>83</v>
      </c>
      <c r="G168" s="206"/>
      <c r="H168" s="209">
        <v>1</v>
      </c>
      <c r="I168" s="210"/>
      <c r="J168" s="206"/>
      <c r="K168" s="206"/>
      <c r="L168" s="211"/>
      <c r="M168" s="212"/>
      <c r="N168" s="213"/>
      <c r="O168" s="213"/>
      <c r="P168" s="213"/>
      <c r="Q168" s="213"/>
      <c r="R168" s="213"/>
      <c r="S168" s="213"/>
      <c r="T168" s="214"/>
      <c r="AT168" s="215" t="s">
        <v>152</v>
      </c>
      <c r="AU168" s="215" t="s">
        <v>83</v>
      </c>
      <c r="AV168" s="13" t="s">
        <v>85</v>
      </c>
      <c r="AW168" s="13" t="s">
        <v>31</v>
      </c>
      <c r="AX168" s="13" t="s">
        <v>75</v>
      </c>
      <c r="AY168" s="215" t="s">
        <v>141</v>
      </c>
    </row>
    <row r="169" spans="1:65" s="14" customFormat="1" x14ac:dyDescent="0.2">
      <c r="B169" s="216"/>
      <c r="C169" s="217"/>
      <c r="D169" s="200" t="s">
        <v>152</v>
      </c>
      <c r="E169" s="218" t="s">
        <v>1</v>
      </c>
      <c r="F169" s="219" t="s">
        <v>156</v>
      </c>
      <c r="G169" s="217"/>
      <c r="H169" s="220">
        <v>1</v>
      </c>
      <c r="I169" s="221"/>
      <c r="J169" s="217"/>
      <c r="K169" s="217"/>
      <c r="L169" s="222"/>
      <c r="M169" s="223"/>
      <c r="N169" s="224"/>
      <c r="O169" s="224"/>
      <c r="P169" s="224"/>
      <c r="Q169" s="224"/>
      <c r="R169" s="224"/>
      <c r="S169" s="224"/>
      <c r="T169" s="225"/>
      <c r="AT169" s="226" t="s">
        <v>152</v>
      </c>
      <c r="AU169" s="226" t="s">
        <v>83</v>
      </c>
      <c r="AV169" s="14" t="s">
        <v>149</v>
      </c>
      <c r="AW169" s="14" t="s">
        <v>31</v>
      </c>
      <c r="AX169" s="14" t="s">
        <v>83</v>
      </c>
      <c r="AY169" s="226" t="s">
        <v>141</v>
      </c>
    </row>
    <row r="170" spans="1:65" s="2" customFormat="1" ht="24.15" customHeight="1" x14ac:dyDescent="0.2">
      <c r="A170" s="34"/>
      <c r="B170" s="35"/>
      <c r="C170" s="238" t="s">
        <v>216</v>
      </c>
      <c r="D170" s="238" t="s">
        <v>204</v>
      </c>
      <c r="E170" s="239" t="s">
        <v>1521</v>
      </c>
      <c r="F170" s="240" t="s">
        <v>1522</v>
      </c>
      <c r="G170" s="241" t="s">
        <v>1411</v>
      </c>
      <c r="H170" s="242">
        <v>1</v>
      </c>
      <c r="I170" s="243"/>
      <c r="J170" s="244">
        <f>ROUND(I170*H170,2)</f>
        <v>0</v>
      </c>
      <c r="K170" s="240" t="s">
        <v>147</v>
      </c>
      <c r="L170" s="39"/>
      <c r="M170" s="245" t="s">
        <v>1</v>
      </c>
      <c r="N170" s="246"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149</v>
      </c>
      <c r="AT170" s="198" t="s">
        <v>204</v>
      </c>
      <c r="AU170" s="198" t="s">
        <v>83</v>
      </c>
      <c r="AY170" s="17" t="s">
        <v>141</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149</v>
      </c>
      <c r="BM170" s="198" t="s">
        <v>1523</v>
      </c>
    </row>
    <row r="171" spans="1:65" s="2" customFormat="1" ht="54" x14ac:dyDescent="0.2">
      <c r="A171" s="34"/>
      <c r="B171" s="35"/>
      <c r="C171" s="36"/>
      <c r="D171" s="200" t="s">
        <v>151</v>
      </c>
      <c r="E171" s="36"/>
      <c r="F171" s="201" t="s">
        <v>1524</v>
      </c>
      <c r="G171" s="36"/>
      <c r="H171" s="36"/>
      <c r="I171" s="202"/>
      <c r="J171" s="36"/>
      <c r="K171" s="36"/>
      <c r="L171" s="39"/>
      <c r="M171" s="203"/>
      <c r="N171" s="204"/>
      <c r="O171" s="71"/>
      <c r="P171" s="71"/>
      <c r="Q171" s="71"/>
      <c r="R171" s="71"/>
      <c r="S171" s="71"/>
      <c r="T171" s="72"/>
      <c r="U171" s="34"/>
      <c r="V171" s="34"/>
      <c r="W171" s="34"/>
      <c r="X171" s="34"/>
      <c r="Y171" s="34"/>
      <c r="Z171" s="34"/>
      <c r="AA171" s="34"/>
      <c r="AB171" s="34"/>
      <c r="AC171" s="34"/>
      <c r="AD171" s="34"/>
      <c r="AE171" s="34"/>
      <c r="AT171" s="17" t="s">
        <v>151</v>
      </c>
      <c r="AU171" s="17" t="s">
        <v>83</v>
      </c>
    </row>
    <row r="172" spans="1:65" s="15" customFormat="1" x14ac:dyDescent="0.2">
      <c r="B172" s="227"/>
      <c r="C172" s="228"/>
      <c r="D172" s="200" t="s">
        <v>152</v>
      </c>
      <c r="E172" s="229" t="s">
        <v>1</v>
      </c>
      <c r="F172" s="230" t="s">
        <v>1525</v>
      </c>
      <c r="G172" s="228"/>
      <c r="H172" s="229" t="s">
        <v>1</v>
      </c>
      <c r="I172" s="231"/>
      <c r="J172" s="228"/>
      <c r="K172" s="228"/>
      <c r="L172" s="232"/>
      <c r="M172" s="233"/>
      <c r="N172" s="234"/>
      <c r="O172" s="234"/>
      <c r="P172" s="234"/>
      <c r="Q172" s="234"/>
      <c r="R172" s="234"/>
      <c r="S172" s="234"/>
      <c r="T172" s="235"/>
      <c r="AT172" s="236" t="s">
        <v>152</v>
      </c>
      <c r="AU172" s="236" t="s">
        <v>83</v>
      </c>
      <c r="AV172" s="15" t="s">
        <v>83</v>
      </c>
      <c r="AW172" s="15" t="s">
        <v>31</v>
      </c>
      <c r="AX172" s="15" t="s">
        <v>75</v>
      </c>
      <c r="AY172" s="236" t="s">
        <v>141</v>
      </c>
    </row>
    <row r="173" spans="1:65" s="13" customFormat="1" x14ac:dyDescent="0.2">
      <c r="B173" s="205"/>
      <c r="C173" s="206"/>
      <c r="D173" s="200" t="s">
        <v>152</v>
      </c>
      <c r="E173" s="207" t="s">
        <v>1</v>
      </c>
      <c r="F173" s="208" t="s">
        <v>83</v>
      </c>
      <c r="G173" s="206"/>
      <c r="H173" s="209">
        <v>1</v>
      </c>
      <c r="I173" s="210"/>
      <c r="J173" s="206"/>
      <c r="K173" s="206"/>
      <c r="L173" s="211"/>
      <c r="M173" s="212"/>
      <c r="N173" s="213"/>
      <c r="O173" s="213"/>
      <c r="P173" s="213"/>
      <c r="Q173" s="213"/>
      <c r="R173" s="213"/>
      <c r="S173" s="213"/>
      <c r="T173" s="214"/>
      <c r="AT173" s="215" t="s">
        <v>152</v>
      </c>
      <c r="AU173" s="215" t="s">
        <v>83</v>
      </c>
      <c r="AV173" s="13" t="s">
        <v>85</v>
      </c>
      <c r="AW173" s="13" t="s">
        <v>31</v>
      </c>
      <c r="AX173" s="13" t="s">
        <v>75</v>
      </c>
      <c r="AY173" s="215" t="s">
        <v>141</v>
      </c>
    </row>
    <row r="174" spans="1:65" s="14" customFormat="1" x14ac:dyDescent="0.2">
      <c r="B174" s="216"/>
      <c r="C174" s="217"/>
      <c r="D174" s="200" t="s">
        <v>152</v>
      </c>
      <c r="E174" s="218" t="s">
        <v>1</v>
      </c>
      <c r="F174" s="219" t="s">
        <v>156</v>
      </c>
      <c r="G174" s="217"/>
      <c r="H174" s="220">
        <v>1</v>
      </c>
      <c r="I174" s="221"/>
      <c r="J174" s="217"/>
      <c r="K174" s="217"/>
      <c r="L174" s="222"/>
      <c r="M174" s="223"/>
      <c r="N174" s="224"/>
      <c r="O174" s="224"/>
      <c r="P174" s="224"/>
      <c r="Q174" s="224"/>
      <c r="R174" s="224"/>
      <c r="S174" s="224"/>
      <c r="T174" s="225"/>
      <c r="AT174" s="226" t="s">
        <v>152</v>
      </c>
      <c r="AU174" s="226" t="s">
        <v>83</v>
      </c>
      <c r="AV174" s="14" t="s">
        <v>149</v>
      </c>
      <c r="AW174" s="14" t="s">
        <v>31</v>
      </c>
      <c r="AX174" s="14" t="s">
        <v>83</v>
      </c>
      <c r="AY174" s="226" t="s">
        <v>141</v>
      </c>
    </row>
    <row r="175" spans="1:65" s="2" customFormat="1" ht="66.75" customHeight="1" x14ac:dyDescent="0.2">
      <c r="A175" s="34"/>
      <c r="B175" s="35"/>
      <c r="C175" s="238" t="s">
        <v>226</v>
      </c>
      <c r="D175" s="238" t="s">
        <v>204</v>
      </c>
      <c r="E175" s="239" t="s">
        <v>1526</v>
      </c>
      <c r="F175" s="240" t="s">
        <v>1527</v>
      </c>
      <c r="G175" s="241" t="s">
        <v>146</v>
      </c>
      <c r="H175" s="242">
        <v>1</v>
      </c>
      <c r="I175" s="243"/>
      <c r="J175" s="244">
        <f>ROUND(I175*H175,2)</f>
        <v>0</v>
      </c>
      <c r="K175" s="240" t="s">
        <v>147</v>
      </c>
      <c r="L175" s="39"/>
      <c r="M175" s="245" t="s">
        <v>1</v>
      </c>
      <c r="N175" s="246"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149</v>
      </c>
      <c r="AT175" s="198" t="s">
        <v>204</v>
      </c>
      <c r="AU175" s="198" t="s">
        <v>83</v>
      </c>
      <c r="AY175" s="17" t="s">
        <v>141</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149</v>
      </c>
      <c r="BM175" s="198" t="s">
        <v>1528</v>
      </c>
    </row>
    <row r="176" spans="1:65" s="2" customFormat="1" ht="36" x14ac:dyDescent="0.2">
      <c r="A176" s="34"/>
      <c r="B176" s="35"/>
      <c r="C176" s="36"/>
      <c r="D176" s="200" t="s">
        <v>151</v>
      </c>
      <c r="E176" s="36"/>
      <c r="F176" s="201" t="s">
        <v>1527</v>
      </c>
      <c r="G176" s="36"/>
      <c r="H176" s="36"/>
      <c r="I176" s="202"/>
      <c r="J176" s="36"/>
      <c r="K176" s="36"/>
      <c r="L176" s="39"/>
      <c r="M176" s="203"/>
      <c r="N176" s="204"/>
      <c r="O176" s="71"/>
      <c r="P176" s="71"/>
      <c r="Q176" s="71"/>
      <c r="R176" s="71"/>
      <c r="S176" s="71"/>
      <c r="T176" s="72"/>
      <c r="U176" s="34"/>
      <c r="V176" s="34"/>
      <c r="W176" s="34"/>
      <c r="X176" s="34"/>
      <c r="Y176" s="34"/>
      <c r="Z176" s="34"/>
      <c r="AA176" s="34"/>
      <c r="AB176" s="34"/>
      <c r="AC176" s="34"/>
      <c r="AD176" s="34"/>
      <c r="AE176" s="34"/>
      <c r="AT176" s="17" t="s">
        <v>151</v>
      </c>
      <c r="AU176" s="17" t="s">
        <v>83</v>
      </c>
    </row>
    <row r="177" spans="1:65" s="15" customFormat="1" x14ac:dyDescent="0.2">
      <c r="B177" s="227"/>
      <c r="C177" s="228"/>
      <c r="D177" s="200" t="s">
        <v>152</v>
      </c>
      <c r="E177" s="229" t="s">
        <v>1</v>
      </c>
      <c r="F177" s="230" t="s">
        <v>1529</v>
      </c>
      <c r="G177" s="228"/>
      <c r="H177" s="229" t="s">
        <v>1</v>
      </c>
      <c r="I177" s="231"/>
      <c r="J177" s="228"/>
      <c r="K177" s="228"/>
      <c r="L177" s="232"/>
      <c r="M177" s="233"/>
      <c r="N177" s="234"/>
      <c r="O177" s="234"/>
      <c r="P177" s="234"/>
      <c r="Q177" s="234"/>
      <c r="R177" s="234"/>
      <c r="S177" s="234"/>
      <c r="T177" s="235"/>
      <c r="AT177" s="236" t="s">
        <v>152</v>
      </c>
      <c r="AU177" s="236" t="s">
        <v>83</v>
      </c>
      <c r="AV177" s="15" t="s">
        <v>83</v>
      </c>
      <c r="AW177" s="15" t="s">
        <v>31</v>
      </c>
      <c r="AX177" s="15" t="s">
        <v>75</v>
      </c>
      <c r="AY177" s="236" t="s">
        <v>141</v>
      </c>
    </row>
    <row r="178" spans="1:65" s="13" customFormat="1" x14ac:dyDescent="0.2">
      <c r="B178" s="205"/>
      <c r="C178" s="206"/>
      <c r="D178" s="200" t="s">
        <v>152</v>
      </c>
      <c r="E178" s="207" t="s">
        <v>1</v>
      </c>
      <c r="F178" s="208" t="s">
        <v>83</v>
      </c>
      <c r="G178" s="206"/>
      <c r="H178" s="209">
        <v>1</v>
      </c>
      <c r="I178" s="210"/>
      <c r="J178" s="206"/>
      <c r="K178" s="206"/>
      <c r="L178" s="211"/>
      <c r="M178" s="212"/>
      <c r="N178" s="213"/>
      <c r="O178" s="213"/>
      <c r="P178" s="213"/>
      <c r="Q178" s="213"/>
      <c r="R178" s="213"/>
      <c r="S178" s="213"/>
      <c r="T178" s="214"/>
      <c r="AT178" s="215" t="s">
        <v>152</v>
      </c>
      <c r="AU178" s="215" t="s">
        <v>83</v>
      </c>
      <c r="AV178" s="13" t="s">
        <v>85</v>
      </c>
      <c r="AW178" s="13" t="s">
        <v>31</v>
      </c>
      <c r="AX178" s="13" t="s">
        <v>75</v>
      </c>
      <c r="AY178" s="215" t="s">
        <v>141</v>
      </c>
    </row>
    <row r="179" spans="1:65" s="14" customFormat="1" x14ac:dyDescent="0.2">
      <c r="B179" s="216"/>
      <c r="C179" s="217"/>
      <c r="D179" s="200" t="s">
        <v>152</v>
      </c>
      <c r="E179" s="218" t="s">
        <v>1</v>
      </c>
      <c r="F179" s="219" t="s">
        <v>156</v>
      </c>
      <c r="G179" s="217"/>
      <c r="H179" s="220">
        <v>1</v>
      </c>
      <c r="I179" s="221"/>
      <c r="J179" s="217"/>
      <c r="K179" s="217"/>
      <c r="L179" s="222"/>
      <c r="M179" s="223"/>
      <c r="N179" s="224"/>
      <c r="O179" s="224"/>
      <c r="P179" s="224"/>
      <c r="Q179" s="224"/>
      <c r="R179" s="224"/>
      <c r="S179" s="224"/>
      <c r="T179" s="225"/>
      <c r="AT179" s="226" t="s">
        <v>152</v>
      </c>
      <c r="AU179" s="226" t="s">
        <v>83</v>
      </c>
      <c r="AV179" s="14" t="s">
        <v>149</v>
      </c>
      <c r="AW179" s="14" t="s">
        <v>31</v>
      </c>
      <c r="AX179" s="14" t="s">
        <v>83</v>
      </c>
      <c r="AY179" s="226" t="s">
        <v>141</v>
      </c>
    </row>
    <row r="180" spans="1:65" s="2" customFormat="1" ht="24.15" customHeight="1" x14ac:dyDescent="0.2">
      <c r="A180" s="34"/>
      <c r="B180" s="35"/>
      <c r="C180" s="238" t="s">
        <v>234</v>
      </c>
      <c r="D180" s="238" t="s">
        <v>204</v>
      </c>
      <c r="E180" s="239" t="s">
        <v>1530</v>
      </c>
      <c r="F180" s="240" t="s">
        <v>1531</v>
      </c>
      <c r="G180" s="241" t="s">
        <v>1411</v>
      </c>
      <c r="H180" s="242">
        <v>2</v>
      </c>
      <c r="I180" s="243"/>
      <c r="J180" s="244">
        <f>ROUND(I180*H180,2)</f>
        <v>0</v>
      </c>
      <c r="K180" s="240" t="s">
        <v>147</v>
      </c>
      <c r="L180" s="39"/>
      <c r="M180" s="245" t="s">
        <v>1</v>
      </c>
      <c r="N180" s="246" t="s">
        <v>40</v>
      </c>
      <c r="O180" s="71"/>
      <c r="P180" s="196">
        <f>O180*H180</f>
        <v>0</v>
      </c>
      <c r="Q180" s="196">
        <v>0</v>
      </c>
      <c r="R180" s="196">
        <f>Q180*H180</f>
        <v>0</v>
      </c>
      <c r="S180" s="196">
        <v>0</v>
      </c>
      <c r="T180" s="197">
        <f>S180*H180</f>
        <v>0</v>
      </c>
      <c r="U180" s="34"/>
      <c r="V180" s="34"/>
      <c r="W180" s="34"/>
      <c r="X180" s="34"/>
      <c r="Y180" s="34"/>
      <c r="Z180" s="34"/>
      <c r="AA180" s="34"/>
      <c r="AB180" s="34"/>
      <c r="AC180" s="34"/>
      <c r="AD180" s="34"/>
      <c r="AE180" s="34"/>
      <c r="AR180" s="198" t="s">
        <v>149</v>
      </c>
      <c r="AT180" s="198" t="s">
        <v>204</v>
      </c>
      <c r="AU180" s="198" t="s">
        <v>83</v>
      </c>
      <c r="AY180" s="17" t="s">
        <v>141</v>
      </c>
      <c r="BE180" s="199">
        <f>IF(N180="základní",J180,0)</f>
        <v>0</v>
      </c>
      <c r="BF180" s="199">
        <f>IF(N180="snížená",J180,0)</f>
        <v>0</v>
      </c>
      <c r="BG180" s="199">
        <f>IF(N180="zákl. přenesená",J180,0)</f>
        <v>0</v>
      </c>
      <c r="BH180" s="199">
        <f>IF(N180="sníž. přenesená",J180,0)</f>
        <v>0</v>
      </c>
      <c r="BI180" s="199">
        <f>IF(N180="nulová",J180,0)</f>
        <v>0</v>
      </c>
      <c r="BJ180" s="17" t="s">
        <v>83</v>
      </c>
      <c r="BK180" s="199">
        <f>ROUND(I180*H180,2)</f>
        <v>0</v>
      </c>
      <c r="BL180" s="17" t="s">
        <v>149</v>
      </c>
      <c r="BM180" s="198" t="s">
        <v>1532</v>
      </c>
    </row>
    <row r="181" spans="1:65" s="2" customFormat="1" x14ac:dyDescent="0.2">
      <c r="A181" s="34"/>
      <c r="B181" s="35"/>
      <c r="C181" s="36"/>
      <c r="D181" s="200" t="s">
        <v>151</v>
      </c>
      <c r="E181" s="36"/>
      <c r="F181" s="201" t="s">
        <v>1531</v>
      </c>
      <c r="G181" s="36"/>
      <c r="H181" s="36"/>
      <c r="I181" s="202"/>
      <c r="J181" s="36"/>
      <c r="K181" s="36"/>
      <c r="L181" s="39"/>
      <c r="M181" s="203"/>
      <c r="N181" s="204"/>
      <c r="O181" s="71"/>
      <c r="P181" s="71"/>
      <c r="Q181" s="71"/>
      <c r="R181" s="71"/>
      <c r="S181" s="71"/>
      <c r="T181" s="72"/>
      <c r="U181" s="34"/>
      <c r="V181" s="34"/>
      <c r="W181" s="34"/>
      <c r="X181" s="34"/>
      <c r="Y181" s="34"/>
      <c r="Z181" s="34"/>
      <c r="AA181" s="34"/>
      <c r="AB181" s="34"/>
      <c r="AC181" s="34"/>
      <c r="AD181" s="34"/>
      <c r="AE181" s="34"/>
      <c r="AT181" s="17" t="s">
        <v>151</v>
      </c>
      <c r="AU181" s="17" t="s">
        <v>83</v>
      </c>
    </row>
    <row r="182" spans="1:65" s="15" customFormat="1" ht="20" x14ac:dyDescent="0.2">
      <c r="B182" s="227"/>
      <c r="C182" s="228"/>
      <c r="D182" s="200" t="s">
        <v>152</v>
      </c>
      <c r="E182" s="229" t="s">
        <v>1</v>
      </c>
      <c r="F182" s="230" t="s">
        <v>1533</v>
      </c>
      <c r="G182" s="228"/>
      <c r="H182" s="229" t="s">
        <v>1</v>
      </c>
      <c r="I182" s="231"/>
      <c r="J182" s="228"/>
      <c r="K182" s="228"/>
      <c r="L182" s="232"/>
      <c r="M182" s="233"/>
      <c r="N182" s="234"/>
      <c r="O182" s="234"/>
      <c r="P182" s="234"/>
      <c r="Q182" s="234"/>
      <c r="R182" s="234"/>
      <c r="S182" s="234"/>
      <c r="T182" s="235"/>
      <c r="AT182" s="236" t="s">
        <v>152</v>
      </c>
      <c r="AU182" s="236" t="s">
        <v>83</v>
      </c>
      <c r="AV182" s="15" t="s">
        <v>83</v>
      </c>
      <c r="AW182" s="15" t="s">
        <v>31</v>
      </c>
      <c r="AX182" s="15" t="s">
        <v>75</v>
      </c>
      <c r="AY182" s="236" t="s">
        <v>141</v>
      </c>
    </row>
    <row r="183" spans="1:65" s="15" customFormat="1" x14ac:dyDescent="0.2">
      <c r="B183" s="227"/>
      <c r="C183" s="228"/>
      <c r="D183" s="200" t="s">
        <v>152</v>
      </c>
      <c r="E183" s="229" t="s">
        <v>1</v>
      </c>
      <c r="F183" s="230" t="s">
        <v>1534</v>
      </c>
      <c r="G183" s="228"/>
      <c r="H183" s="229" t="s">
        <v>1</v>
      </c>
      <c r="I183" s="231"/>
      <c r="J183" s="228"/>
      <c r="K183" s="228"/>
      <c r="L183" s="232"/>
      <c r="M183" s="233"/>
      <c r="N183" s="234"/>
      <c r="O183" s="234"/>
      <c r="P183" s="234"/>
      <c r="Q183" s="234"/>
      <c r="R183" s="234"/>
      <c r="S183" s="234"/>
      <c r="T183" s="235"/>
      <c r="AT183" s="236" t="s">
        <v>152</v>
      </c>
      <c r="AU183" s="236" t="s">
        <v>83</v>
      </c>
      <c r="AV183" s="15" t="s">
        <v>83</v>
      </c>
      <c r="AW183" s="15" t="s">
        <v>31</v>
      </c>
      <c r="AX183" s="15" t="s">
        <v>75</v>
      </c>
      <c r="AY183" s="236" t="s">
        <v>141</v>
      </c>
    </row>
    <row r="184" spans="1:65" s="13" customFormat="1" x14ac:dyDescent="0.2">
      <c r="B184" s="205"/>
      <c r="C184" s="206"/>
      <c r="D184" s="200" t="s">
        <v>152</v>
      </c>
      <c r="E184" s="207" t="s">
        <v>1</v>
      </c>
      <c r="F184" s="208" t="s">
        <v>85</v>
      </c>
      <c r="G184" s="206"/>
      <c r="H184" s="209">
        <v>2</v>
      </c>
      <c r="I184" s="210"/>
      <c r="J184" s="206"/>
      <c r="K184" s="206"/>
      <c r="L184" s="211"/>
      <c r="M184" s="212"/>
      <c r="N184" s="213"/>
      <c r="O184" s="213"/>
      <c r="P184" s="213"/>
      <c r="Q184" s="213"/>
      <c r="R184" s="213"/>
      <c r="S184" s="213"/>
      <c r="T184" s="214"/>
      <c r="AT184" s="215" t="s">
        <v>152</v>
      </c>
      <c r="AU184" s="215" t="s">
        <v>83</v>
      </c>
      <c r="AV184" s="13" t="s">
        <v>85</v>
      </c>
      <c r="AW184" s="13" t="s">
        <v>31</v>
      </c>
      <c r="AX184" s="13" t="s">
        <v>75</v>
      </c>
      <c r="AY184" s="215" t="s">
        <v>141</v>
      </c>
    </row>
    <row r="185" spans="1:65" s="14" customFormat="1" x14ac:dyDescent="0.2">
      <c r="B185" s="216"/>
      <c r="C185" s="217"/>
      <c r="D185" s="200" t="s">
        <v>152</v>
      </c>
      <c r="E185" s="218" t="s">
        <v>1</v>
      </c>
      <c r="F185" s="219" t="s">
        <v>156</v>
      </c>
      <c r="G185" s="217"/>
      <c r="H185" s="220">
        <v>2</v>
      </c>
      <c r="I185" s="221"/>
      <c r="J185" s="217"/>
      <c r="K185" s="217"/>
      <c r="L185" s="222"/>
      <c r="M185" s="223"/>
      <c r="N185" s="224"/>
      <c r="O185" s="224"/>
      <c r="P185" s="224"/>
      <c r="Q185" s="224"/>
      <c r="R185" s="224"/>
      <c r="S185" s="224"/>
      <c r="T185" s="225"/>
      <c r="AT185" s="226" t="s">
        <v>152</v>
      </c>
      <c r="AU185" s="226" t="s">
        <v>83</v>
      </c>
      <c r="AV185" s="14" t="s">
        <v>149</v>
      </c>
      <c r="AW185" s="14" t="s">
        <v>31</v>
      </c>
      <c r="AX185" s="14" t="s">
        <v>83</v>
      </c>
      <c r="AY185" s="226" t="s">
        <v>141</v>
      </c>
    </row>
    <row r="186" spans="1:65" s="2" customFormat="1" ht="24.15" customHeight="1" x14ac:dyDescent="0.2">
      <c r="A186" s="34"/>
      <c r="B186" s="35"/>
      <c r="C186" s="238" t="s">
        <v>240</v>
      </c>
      <c r="D186" s="238" t="s">
        <v>204</v>
      </c>
      <c r="E186" s="239" t="s">
        <v>1535</v>
      </c>
      <c r="F186" s="240" t="s">
        <v>1531</v>
      </c>
      <c r="G186" s="241" t="s">
        <v>1411</v>
      </c>
      <c r="H186" s="242">
        <v>1</v>
      </c>
      <c r="I186" s="243"/>
      <c r="J186" s="244">
        <f>ROUND(I186*H186,2)</f>
        <v>0</v>
      </c>
      <c r="K186" s="240" t="s">
        <v>147</v>
      </c>
      <c r="L186" s="39"/>
      <c r="M186" s="245" t="s">
        <v>1</v>
      </c>
      <c r="N186" s="246"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149</v>
      </c>
      <c r="AT186" s="198" t="s">
        <v>204</v>
      </c>
      <c r="AU186" s="198" t="s">
        <v>83</v>
      </c>
      <c r="AY186" s="17" t="s">
        <v>141</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149</v>
      </c>
      <c r="BM186" s="198" t="s">
        <v>1536</v>
      </c>
    </row>
    <row r="187" spans="1:65" s="2" customFormat="1" x14ac:dyDescent="0.2">
      <c r="A187" s="34"/>
      <c r="B187" s="35"/>
      <c r="C187" s="36"/>
      <c r="D187" s="200" t="s">
        <v>151</v>
      </c>
      <c r="E187" s="36"/>
      <c r="F187" s="201" t="s">
        <v>1531</v>
      </c>
      <c r="G187" s="36"/>
      <c r="H187" s="36"/>
      <c r="I187" s="202"/>
      <c r="J187" s="36"/>
      <c r="K187" s="36"/>
      <c r="L187" s="39"/>
      <c r="M187" s="203"/>
      <c r="N187" s="204"/>
      <c r="O187" s="71"/>
      <c r="P187" s="71"/>
      <c r="Q187" s="71"/>
      <c r="R187" s="71"/>
      <c r="S187" s="71"/>
      <c r="T187" s="72"/>
      <c r="U187" s="34"/>
      <c r="V187" s="34"/>
      <c r="W187" s="34"/>
      <c r="X187" s="34"/>
      <c r="Y187" s="34"/>
      <c r="Z187" s="34"/>
      <c r="AA187" s="34"/>
      <c r="AB187" s="34"/>
      <c r="AC187" s="34"/>
      <c r="AD187" s="34"/>
      <c r="AE187" s="34"/>
      <c r="AT187" s="17" t="s">
        <v>151</v>
      </c>
      <c r="AU187" s="17" t="s">
        <v>83</v>
      </c>
    </row>
    <row r="188" spans="1:65" s="15" customFormat="1" ht="20" x14ac:dyDescent="0.2">
      <c r="B188" s="227"/>
      <c r="C188" s="228"/>
      <c r="D188" s="200" t="s">
        <v>152</v>
      </c>
      <c r="E188" s="229" t="s">
        <v>1</v>
      </c>
      <c r="F188" s="230" t="s">
        <v>1533</v>
      </c>
      <c r="G188" s="228"/>
      <c r="H188" s="229" t="s">
        <v>1</v>
      </c>
      <c r="I188" s="231"/>
      <c r="J188" s="228"/>
      <c r="K188" s="228"/>
      <c r="L188" s="232"/>
      <c r="M188" s="233"/>
      <c r="N188" s="234"/>
      <c r="O188" s="234"/>
      <c r="P188" s="234"/>
      <c r="Q188" s="234"/>
      <c r="R188" s="234"/>
      <c r="S188" s="234"/>
      <c r="T188" s="235"/>
      <c r="AT188" s="236" t="s">
        <v>152</v>
      </c>
      <c r="AU188" s="236" t="s">
        <v>83</v>
      </c>
      <c r="AV188" s="15" t="s">
        <v>83</v>
      </c>
      <c r="AW188" s="15" t="s">
        <v>31</v>
      </c>
      <c r="AX188" s="15" t="s">
        <v>75</v>
      </c>
      <c r="AY188" s="236" t="s">
        <v>141</v>
      </c>
    </row>
    <row r="189" spans="1:65" s="15" customFormat="1" x14ac:dyDescent="0.2">
      <c r="B189" s="227"/>
      <c r="C189" s="228"/>
      <c r="D189" s="200" t="s">
        <v>152</v>
      </c>
      <c r="E189" s="229" t="s">
        <v>1</v>
      </c>
      <c r="F189" s="230" t="s">
        <v>1008</v>
      </c>
      <c r="G189" s="228"/>
      <c r="H189" s="229" t="s">
        <v>1</v>
      </c>
      <c r="I189" s="231"/>
      <c r="J189" s="228"/>
      <c r="K189" s="228"/>
      <c r="L189" s="232"/>
      <c r="M189" s="233"/>
      <c r="N189" s="234"/>
      <c r="O189" s="234"/>
      <c r="P189" s="234"/>
      <c r="Q189" s="234"/>
      <c r="R189" s="234"/>
      <c r="S189" s="234"/>
      <c r="T189" s="235"/>
      <c r="AT189" s="236" t="s">
        <v>152</v>
      </c>
      <c r="AU189" s="236" t="s">
        <v>83</v>
      </c>
      <c r="AV189" s="15" t="s">
        <v>83</v>
      </c>
      <c r="AW189" s="15" t="s">
        <v>31</v>
      </c>
      <c r="AX189" s="15" t="s">
        <v>75</v>
      </c>
      <c r="AY189" s="236" t="s">
        <v>141</v>
      </c>
    </row>
    <row r="190" spans="1:65" s="13" customFormat="1" x14ac:dyDescent="0.2">
      <c r="B190" s="205"/>
      <c r="C190" s="206"/>
      <c r="D190" s="200" t="s">
        <v>152</v>
      </c>
      <c r="E190" s="207" t="s">
        <v>1</v>
      </c>
      <c r="F190" s="208" t="s">
        <v>83</v>
      </c>
      <c r="G190" s="206"/>
      <c r="H190" s="209">
        <v>1</v>
      </c>
      <c r="I190" s="210"/>
      <c r="J190" s="206"/>
      <c r="K190" s="206"/>
      <c r="L190" s="211"/>
      <c r="M190" s="212"/>
      <c r="N190" s="213"/>
      <c r="O190" s="213"/>
      <c r="P190" s="213"/>
      <c r="Q190" s="213"/>
      <c r="R190" s="213"/>
      <c r="S190" s="213"/>
      <c r="T190" s="214"/>
      <c r="AT190" s="215" t="s">
        <v>152</v>
      </c>
      <c r="AU190" s="215" t="s">
        <v>83</v>
      </c>
      <c r="AV190" s="13" t="s">
        <v>85</v>
      </c>
      <c r="AW190" s="13" t="s">
        <v>31</v>
      </c>
      <c r="AX190" s="13" t="s">
        <v>75</v>
      </c>
      <c r="AY190" s="215" t="s">
        <v>141</v>
      </c>
    </row>
    <row r="191" spans="1:65" s="14" customFormat="1" x14ac:dyDescent="0.2">
      <c r="B191" s="216"/>
      <c r="C191" s="217"/>
      <c r="D191" s="200" t="s">
        <v>152</v>
      </c>
      <c r="E191" s="218" t="s">
        <v>1</v>
      </c>
      <c r="F191" s="219" t="s">
        <v>156</v>
      </c>
      <c r="G191" s="217"/>
      <c r="H191" s="220">
        <v>1</v>
      </c>
      <c r="I191" s="221"/>
      <c r="J191" s="217"/>
      <c r="K191" s="217"/>
      <c r="L191" s="222"/>
      <c r="M191" s="251"/>
      <c r="N191" s="252"/>
      <c r="O191" s="252"/>
      <c r="P191" s="252"/>
      <c r="Q191" s="252"/>
      <c r="R191" s="252"/>
      <c r="S191" s="252"/>
      <c r="T191" s="253"/>
      <c r="AT191" s="226" t="s">
        <v>152</v>
      </c>
      <c r="AU191" s="226" t="s">
        <v>83</v>
      </c>
      <c r="AV191" s="14" t="s">
        <v>149</v>
      </c>
      <c r="AW191" s="14" t="s">
        <v>31</v>
      </c>
      <c r="AX191" s="14" t="s">
        <v>83</v>
      </c>
      <c r="AY191" s="226" t="s">
        <v>141</v>
      </c>
    </row>
    <row r="192" spans="1:65" s="2" customFormat="1" ht="7" customHeight="1" x14ac:dyDescent="0.2">
      <c r="A192" s="34"/>
      <c r="B192" s="54"/>
      <c r="C192" s="55"/>
      <c r="D192" s="55"/>
      <c r="E192" s="55"/>
      <c r="F192" s="55"/>
      <c r="G192" s="55"/>
      <c r="H192" s="55"/>
      <c r="I192" s="55"/>
      <c r="J192" s="55"/>
      <c r="K192" s="55"/>
      <c r="L192" s="39"/>
      <c r="M192" s="34"/>
      <c r="O192" s="34"/>
      <c r="P192" s="34"/>
      <c r="Q192" s="34"/>
      <c r="R192" s="34"/>
      <c r="S192" s="34"/>
      <c r="T192" s="34"/>
      <c r="U192" s="34"/>
      <c r="V192" s="34"/>
      <c r="W192" s="34"/>
      <c r="X192" s="34"/>
      <c r="Y192" s="34"/>
      <c r="Z192" s="34"/>
      <c r="AA192" s="34"/>
      <c r="AB192" s="34"/>
      <c r="AC192" s="34"/>
      <c r="AD192" s="34"/>
      <c r="AE192" s="34"/>
    </row>
  </sheetData>
  <sheetProtection algorithmName="SHA-512" hashValue="KqY1nmkon1DFklh7JiILLydakLdtrzTE2Q2vS63HlyVR+O6VbYbQvN+Z8eP3hl++zMrbLM+zyE3eLYO0Dt52MQ==" saltValue="QdSsNbvF/D8t2i58XkcsBQ==" spinCount="100000" sheet="1" objects="1" scenarios="1" formatColumns="0" formatRows="0" autoFilter="0"/>
  <autoFilter ref="C117:K191" xr:uid="{00000000-0009-0000-0000-00000A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18"/>
  <sheetViews>
    <sheetView showGridLines="0" topLeftCell="A115" workbookViewId="0">
      <selection activeCell="I124" sqref="I124"/>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84</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115</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ROUND((SUM(BE121:BE317)),  2)</f>
        <v>0</v>
      </c>
      <c r="G33" s="34"/>
      <c r="H33" s="34"/>
      <c r="I33" s="124">
        <v>0.21</v>
      </c>
      <c r="J33" s="123">
        <f>ROUND(((SUM(BE121:BE317))*I33),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ROUND((SUM(BF121:BF317)),  2)</f>
        <v>0</v>
      </c>
      <c r="G34" s="34"/>
      <c r="H34" s="34"/>
      <c r="I34" s="124">
        <v>0.15</v>
      </c>
      <c r="J34" s="123">
        <f>ROUND(((SUM(BF121:BF317))*I34),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ROUND((SUM(BG121:BG317)),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ROUND((SUM(BH121:BH317)),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ROUND((SUM(BI121:BI317)),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01 - Lašovice - Rakovník</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J122</f>
        <v>0</v>
      </c>
      <c r="K97" s="148"/>
      <c r="L97" s="152"/>
    </row>
    <row r="98" spans="1:31" s="10" customFormat="1" ht="19.899999999999999" hidden="1" customHeight="1" x14ac:dyDescent="0.2">
      <c r="B98" s="153"/>
      <c r="C98" s="154"/>
      <c r="D98" s="155" t="s">
        <v>122</v>
      </c>
      <c r="E98" s="156"/>
      <c r="F98" s="156"/>
      <c r="G98" s="156"/>
      <c r="H98" s="156"/>
      <c r="I98" s="156"/>
      <c r="J98" s="157">
        <f>J123</f>
        <v>0</v>
      </c>
      <c r="K98" s="154"/>
      <c r="L98" s="158"/>
    </row>
    <row r="99" spans="1:31" s="10" customFormat="1" ht="19.899999999999999" hidden="1" customHeight="1" x14ac:dyDescent="0.2">
      <c r="B99" s="153"/>
      <c r="C99" s="154"/>
      <c r="D99" s="155" t="s">
        <v>123</v>
      </c>
      <c r="E99" s="156"/>
      <c r="F99" s="156"/>
      <c r="G99" s="156"/>
      <c r="H99" s="156"/>
      <c r="I99" s="156"/>
      <c r="J99" s="157">
        <f>J137</f>
        <v>0</v>
      </c>
      <c r="K99" s="154"/>
      <c r="L99" s="158"/>
    </row>
    <row r="100" spans="1:31" s="10" customFormat="1" ht="19.899999999999999" hidden="1" customHeight="1" x14ac:dyDescent="0.2">
      <c r="B100" s="153"/>
      <c r="C100" s="154"/>
      <c r="D100" s="155" t="s">
        <v>124</v>
      </c>
      <c r="E100" s="156"/>
      <c r="F100" s="156"/>
      <c r="G100" s="156"/>
      <c r="H100" s="156"/>
      <c r="I100" s="156"/>
      <c r="J100" s="157">
        <f>J169</f>
        <v>0</v>
      </c>
      <c r="K100" s="154"/>
      <c r="L100" s="158"/>
    </row>
    <row r="101" spans="1:31" s="10" customFormat="1" ht="19.899999999999999" hidden="1" customHeight="1" x14ac:dyDescent="0.2">
      <c r="B101" s="153"/>
      <c r="C101" s="154"/>
      <c r="D101" s="155" t="s">
        <v>125</v>
      </c>
      <c r="E101" s="156"/>
      <c r="F101" s="156"/>
      <c r="G101" s="156"/>
      <c r="H101" s="156"/>
      <c r="I101" s="156"/>
      <c r="J101" s="157">
        <f>J286</f>
        <v>0</v>
      </c>
      <c r="K101" s="154"/>
      <c r="L101" s="158"/>
    </row>
    <row r="102" spans="1:31" s="2" customFormat="1" ht="21.75" hidden="1"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7" hidden="1"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idden="1" x14ac:dyDescent="0.2"/>
    <row r="105" spans="1:31" hidden="1" x14ac:dyDescent="0.2"/>
    <row r="106" spans="1:31" hidden="1" x14ac:dyDescent="0.2"/>
    <row r="107" spans="1:31" s="2" customFormat="1" ht="7"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5" customHeight="1" x14ac:dyDescent="0.2">
      <c r="A108" s="34"/>
      <c r="B108" s="35"/>
      <c r="C108" s="23" t="s">
        <v>126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7"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300" t="str">
        <f>E7</f>
        <v>Oprava trati v úseku Roztoky u Křivoklátu - Rakovník</v>
      </c>
      <c r="F111" s="301"/>
      <c r="G111" s="301"/>
      <c r="H111" s="301"/>
      <c r="I111" s="36"/>
      <c r="J111" s="36"/>
      <c r="K111" s="36"/>
      <c r="L111" s="51"/>
      <c r="S111" s="34"/>
      <c r="T111" s="34"/>
      <c r="U111" s="34"/>
      <c r="V111" s="34"/>
      <c r="W111" s="34"/>
      <c r="X111" s="34"/>
      <c r="Y111" s="34"/>
      <c r="Z111" s="34"/>
      <c r="AA111" s="34"/>
      <c r="AB111" s="34"/>
      <c r="AC111" s="34"/>
      <c r="AD111" s="34"/>
      <c r="AE111" s="34"/>
    </row>
    <row r="112" spans="1:31" s="2" customFormat="1" ht="12" customHeight="1" x14ac:dyDescent="0.2">
      <c r="A112" s="34"/>
      <c r="B112" s="35"/>
      <c r="C112" s="29" t="s">
        <v>114</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290" t="str">
        <f>E9</f>
        <v>SO 01 - Lašovice - Rakovník</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7"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20</v>
      </c>
      <c r="D115" s="36"/>
      <c r="E115" s="36"/>
      <c r="F115" s="27" t="str">
        <f>F12</f>
        <v xml:space="preserve"> </v>
      </c>
      <c r="G115" s="36"/>
      <c r="H115" s="36"/>
      <c r="I115" s="29" t="s">
        <v>22</v>
      </c>
      <c r="J115" s="66" t="str">
        <f>IF(J12="","",J12)</f>
        <v>10. 6. 2022</v>
      </c>
      <c r="K115" s="36"/>
      <c r="L115" s="51"/>
      <c r="S115" s="34"/>
      <c r="T115" s="34"/>
      <c r="U115" s="34"/>
      <c r="V115" s="34"/>
      <c r="W115" s="34"/>
      <c r="X115" s="34"/>
      <c r="Y115" s="34"/>
      <c r="Z115" s="34"/>
      <c r="AA115" s="34"/>
      <c r="AB115" s="34"/>
      <c r="AC115" s="34"/>
      <c r="AD115" s="34"/>
      <c r="AE115" s="34"/>
    </row>
    <row r="116" spans="1:65" s="2" customFormat="1" ht="7"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x14ac:dyDescent="0.2">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x14ac:dyDescent="0.2">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2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x14ac:dyDescent="0.2">
      <c r="A120" s="159"/>
      <c r="B120" s="160"/>
      <c r="C120" s="161" t="s">
        <v>127</v>
      </c>
      <c r="D120" s="162" t="s">
        <v>60</v>
      </c>
      <c r="E120" s="162" t="s">
        <v>56</v>
      </c>
      <c r="F120" s="162" t="s">
        <v>57</v>
      </c>
      <c r="G120" s="162" t="s">
        <v>128</v>
      </c>
      <c r="H120" s="162" t="s">
        <v>129</v>
      </c>
      <c r="I120" s="162" t="s">
        <v>130</v>
      </c>
      <c r="J120" s="162" t="s">
        <v>118</v>
      </c>
      <c r="K120" s="163" t="s">
        <v>131</v>
      </c>
      <c r="L120" s="164"/>
      <c r="M120" s="75" t="s">
        <v>1</v>
      </c>
      <c r="N120" s="76" t="s">
        <v>39</v>
      </c>
      <c r="O120" s="76" t="s">
        <v>132</v>
      </c>
      <c r="P120" s="76" t="s">
        <v>133</v>
      </c>
      <c r="Q120" s="76" t="s">
        <v>134</v>
      </c>
      <c r="R120" s="76" t="s">
        <v>135</v>
      </c>
      <c r="S120" s="76" t="s">
        <v>136</v>
      </c>
      <c r="T120" s="77" t="s">
        <v>137</v>
      </c>
      <c r="U120" s="159"/>
      <c r="V120" s="159"/>
      <c r="W120" s="159"/>
      <c r="X120" s="159"/>
      <c r="Y120" s="159"/>
      <c r="Z120" s="159"/>
      <c r="AA120" s="159"/>
      <c r="AB120" s="159"/>
      <c r="AC120" s="159"/>
      <c r="AD120" s="159"/>
      <c r="AE120" s="159"/>
    </row>
    <row r="121" spans="1:65" s="2" customFormat="1" ht="22.75" customHeight="1" x14ac:dyDescent="0.35">
      <c r="A121" s="34"/>
      <c r="B121" s="35"/>
      <c r="C121" s="82" t="s">
        <v>138</v>
      </c>
      <c r="D121" s="36"/>
      <c r="E121" s="36"/>
      <c r="F121" s="36"/>
      <c r="G121" s="36"/>
      <c r="H121" s="36"/>
      <c r="I121" s="36"/>
      <c r="J121" s="165">
        <f>BK121</f>
        <v>0</v>
      </c>
      <c r="K121" s="36"/>
      <c r="L121" s="39"/>
      <c r="M121" s="78"/>
      <c r="N121" s="166"/>
      <c r="O121" s="79"/>
      <c r="P121" s="167">
        <f>P122</f>
        <v>0</v>
      </c>
      <c r="Q121" s="79"/>
      <c r="R121" s="167">
        <f>R122</f>
        <v>16574.696319999999</v>
      </c>
      <c r="S121" s="79"/>
      <c r="T121" s="168">
        <f>T122</f>
        <v>0</v>
      </c>
      <c r="U121" s="34"/>
      <c r="V121" s="34"/>
      <c r="W121" s="34"/>
      <c r="X121" s="34"/>
      <c r="Y121" s="34"/>
      <c r="Z121" s="34"/>
      <c r="AA121" s="34"/>
      <c r="AB121" s="34"/>
      <c r="AC121" s="34"/>
      <c r="AD121" s="34"/>
      <c r="AE121" s="34"/>
      <c r="AT121" s="17" t="s">
        <v>74</v>
      </c>
      <c r="AU121" s="17" t="s">
        <v>120</v>
      </c>
      <c r="BK121" s="169">
        <f>BK122</f>
        <v>0</v>
      </c>
    </row>
    <row r="122" spans="1:65" s="12" customFormat="1" ht="25.9" customHeight="1" x14ac:dyDescent="0.35">
      <c r="B122" s="170"/>
      <c r="C122" s="171"/>
      <c r="D122" s="172" t="s">
        <v>74</v>
      </c>
      <c r="E122" s="173" t="s">
        <v>139</v>
      </c>
      <c r="F122" s="173" t="s">
        <v>140</v>
      </c>
      <c r="G122" s="171"/>
      <c r="H122" s="171"/>
      <c r="I122" s="174"/>
      <c r="J122" s="175">
        <f>BK122</f>
        <v>0</v>
      </c>
      <c r="K122" s="171"/>
      <c r="L122" s="176"/>
      <c r="M122" s="177"/>
      <c r="N122" s="178"/>
      <c r="O122" s="178"/>
      <c r="P122" s="179">
        <f>P123+P137+P169+P286</f>
        <v>0</v>
      </c>
      <c r="Q122" s="178"/>
      <c r="R122" s="179">
        <f>R123+R137+R169+R286</f>
        <v>16574.696319999999</v>
      </c>
      <c r="S122" s="178"/>
      <c r="T122" s="180">
        <f>T123+T137+T169+T286</f>
        <v>0</v>
      </c>
      <c r="AR122" s="181" t="s">
        <v>83</v>
      </c>
      <c r="AT122" s="182" t="s">
        <v>74</v>
      </c>
      <c r="AU122" s="182" t="s">
        <v>75</v>
      </c>
      <c r="AY122" s="181" t="s">
        <v>141</v>
      </c>
      <c r="BK122" s="183">
        <f>BK123+BK137+BK169+BK286</f>
        <v>0</v>
      </c>
    </row>
    <row r="123" spans="1:65" s="12" customFormat="1" ht="22.75" customHeight="1" x14ac:dyDescent="0.25">
      <c r="B123" s="170"/>
      <c r="C123" s="171"/>
      <c r="D123" s="172" t="s">
        <v>74</v>
      </c>
      <c r="E123" s="184" t="s">
        <v>83</v>
      </c>
      <c r="F123" s="184" t="s">
        <v>142</v>
      </c>
      <c r="G123" s="171"/>
      <c r="H123" s="171"/>
      <c r="I123" s="174"/>
      <c r="J123" s="185">
        <f>BK123</f>
        <v>0</v>
      </c>
      <c r="K123" s="171"/>
      <c r="L123" s="176"/>
      <c r="M123" s="177"/>
      <c r="N123" s="178"/>
      <c r="O123" s="178"/>
      <c r="P123" s="179">
        <f>SUM(P124:P136)</f>
        <v>0</v>
      </c>
      <c r="Q123" s="178"/>
      <c r="R123" s="179">
        <f>SUM(R124:R136)</f>
        <v>534.75864000000001</v>
      </c>
      <c r="S123" s="178"/>
      <c r="T123" s="180">
        <f>SUM(T124:T136)</f>
        <v>0</v>
      </c>
      <c r="AR123" s="181" t="s">
        <v>83</v>
      </c>
      <c r="AT123" s="182" t="s">
        <v>74</v>
      </c>
      <c r="AU123" s="182" t="s">
        <v>83</v>
      </c>
      <c r="AY123" s="181" t="s">
        <v>141</v>
      </c>
      <c r="BK123" s="183">
        <f>SUM(BK124:BK136)</f>
        <v>0</v>
      </c>
    </row>
    <row r="124" spans="1:65" s="2" customFormat="1" ht="16.5" customHeight="1" x14ac:dyDescent="0.2">
      <c r="A124" s="34"/>
      <c r="B124" s="35"/>
      <c r="C124" s="186" t="s">
        <v>83</v>
      </c>
      <c r="D124" s="186" t="s">
        <v>143</v>
      </c>
      <c r="E124" s="187" t="s">
        <v>144</v>
      </c>
      <c r="F124" s="188" t="s">
        <v>145</v>
      </c>
      <c r="G124" s="189" t="s">
        <v>146</v>
      </c>
      <c r="H124" s="190">
        <v>6</v>
      </c>
      <c r="I124" s="256"/>
      <c r="J124" s="192">
        <f>ROUND(I124*H124,2)</f>
        <v>0</v>
      </c>
      <c r="K124" s="188" t="s">
        <v>147</v>
      </c>
      <c r="L124" s="193"/>
      <c r="M124" s="194" t="s">
        <v>1</v>
      </c>
      <c r="N124" s="195" t="s">
        <v>40</v>
      </c>
      <c r="O124" s="71"/>
      <c r="P124" s="196">
        <f>O124*H124</f>
        <v>0</v>
      </c>
      <c r="Q124" s="196">
        <v>0.22444</v>
      </c>
      <c r="R124" s="196">
        <f>Q124*H124</f>
        <v>1.3466400000000001</v>
      </c>
      <c r="S124" s="196">
        <v>0</v>
      </c>
      <c r="T124" s="197">
        <f>S124*H124</f>
        <v>0</v>
      </c>
      <c r="U124" s="34"/>
      <c r="V124" s="34"/>
      <c r="W124" s="34"/>
      <c r="X124" s="34"/>
      <c r="Y124" s="34"/>
      <c r="Z124" s="34"/>
      <c r="AA124" s="34"/>
      <c r="AB124" s="34"/>
      <c r="AC124" s="34"/>
      <c r="AD124" s="34"/>
      <c r="AE124" s="34"/>
      <c r="AR124" s="198" t="s">
        <v>148</v>
      </c>
      <c r="AT124" s="198" t="s">
        <v>143</v>
      </c>
      <c r="AU124" s="198" t="s">
        <v>85</v>
      </c>
      <c r="AY124" s="17" t="s">
        <v>141</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149</v>
      </c>
      <c r="BM124" s="198" t="s">
        <v>150</v>
      </c>
    </row>
    <row r="125" spans="1:65" s="2" customFormat="1" x14ac:dyDescent="0.2">
      <c r="A125" s="34"/>
      <c r="B125" s="35"/>
      <c r="C125" s="36"/>
      <c r="D125" s="200" t="s">
        <v>151</v>
      </c>
      <c r="E125" s="36"/>
      <c r="F125" s="201" t="s">
        <v>145</v>
      </c>
      <c r="G125" s="36"/>
      <c r="H125" s="36"/>
      <c r="I125" s="36"/>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151</v>
      </c>
      <c r="AU125" s="17" t="s">
        <v>85</v>
      </c>
    </row>
    <row r="126" spans="1:65" s="13" customFormat="1" x14ac:dyDescent="0.2">
      <c r="B126" s="205"/>
      <c r="C126" s="206"/>
      <c r="D126" s="200" t="s">
        <v>152</v>
      </c>
      <c r="E126" s="207" t="s">
        <v>1</v>
      </c>
      <c r="F126" s="208" t="s">
        <v>153</v>
      </c>
      <c r="G126" s="206"/>
      <c r="H126" s="209">
        <v>2</v>
      </c>
      <c r="I126" s="206"/>
      <c r="J126" s="206"/>
      <c r="K126" s="206"/>
      <c r="L126" s="211"/>
      <c r="M126" s="212"/>
      <c r="N126" s="213"/>
      <c r="O126" s="213"/>
      <c r="P126" s="213"/>
      <c r="Q126" s="213"/>
      <c r="R126" s="213"/>
      <c r="S126" s="213"/>
      <c r="T126" s="214"/>
      <c r="AT126" s="215" t="s">
        <v>152</v>
      </c>
      <c r="AU126" s="215" t="s">
        <v>85</v>
      </c>
      <c r="AV126" s="13" t="s">
        <v>85</v>
      </c>
      <c r="AW126" s="13" t="s">
        <v>31</v>
      </c>
      <c r="AX126" s="13" t="s">
        <v>75</v>
      </c>
      <c r="AY126" s="215" t="s">
        <v>141</v>
      </c>
    </row>
    <row r="127" spans="1:65" s="13" customFormat="1" x14ac:dyDescent="0.2">
      <c r="B127" s="205"/>
      <c r="C127" s="206"/>
      <c r="D127" s="200" t="s">
        <v>152</v>
      </c>
      <c r="E127" s="207" t="s">
        <v>1</v>
      </c>
      <c r="F127" s="208" t="s">
        <v>154</v>
      </c>
      <c r="G127" s="206"/>
      <c r="H127" s="209">
        <v>2</v>
      </c>
      <c r="I127" s="206"/>
      <c r="J127" s="206"/>
      <c r="K127" s="206"/>
      <c r="L127" s="211"/>
      <c r="M127" s="212"/>
      <c r="N127" s="213"/>
      <c r="O127" s="213"/>
      <c r="P127" s="213"/>
      <c r="Q127" s="213"/>
      <c r="R127" s="213"/>
      <c r="S127" s="213"/>
      <c r="T127" s="214"/>
      <c r="AT127" s="215" t="s">
        <v>152</v>
      </c>
      <c r="AU127" s="215" t="s">
        <v>85</v>
      </c>
      <c r="AV127" s="13" t="s">
        <v>85</v>
      </c>
      <c r="AW127" s="13" t="s">
        <v>31</v>
      </c>
      <c r="AX127" s="13" t="s">
        <v>75</v>
      </c>
      <c r="AY127" s="215" t="s">
        <v>141</v>
      </c>
    </row>
    <row r="128" spans="1:65" s="13" customFormat="1" x14ac:dyDescent="0.2">
      <c r="B128" s="205"/>
      <c r="C128" s="206"/>
      <c r="D128" s="200" t="s">
        <v>152</v>
      </c>
      <c r="E128" s="207" t="s">
        <v>1</v>
      </c>
      <c r="F128" s="208" t="s">
        <v>155</v>
      </c>
      <c r="G128" s="206"/>
      <c r="H128" s="209">
        <v>2</v>
      </c>
      <c r="I128" s="206"/>
      <c r="J128" s="206"/>
      <c r="K128" s="206"/>
      <c r="L128" s="211"/>
      <c r="M128" s="212"/>
      <c r="N128" s="213"/>
      <c r="O128" s="213"/>
      <c r="P128" s="213"/>
      <c r="Q128" s="213"/>
      <c r="R128" s="213"/>
      <c r="S128" s="213"/>
      <c r="T128" s="214"/>
      <c r="AT128" s="215" t="s">
        <v>152</v>
      </c>
      <c r="AU128" s="215" t="s">
        <v>85</v>
      </c>
      <c r="AV128" s="13" t="s">
        <v>85</v>
      </c>
      <c r="AW128" s="13" t="s">
        <v>31</v>
      </c>
      <c r="AX128" s="13" t="s">
        <v>75</v>
      </c>
      <c r="AY128" s="215" t="s">
        <v>141</v>
      </c>
    </row>
    <row r="129" spans="1:65" s="14" customFormat="1" x14ac:dyDescent="0.2">
      <c r="B129" s="216"/>
      <c r="C129" s="217"/>
      <c r="D129" s="200" t="s">
        <v>152</v>
      </c>
      <c r="E129" s="218" t="s">
        <v>1</v>
      </c>
      <c r="F129" s="219" t="s">
        <v>156</v>
      </c>
      <c r="G129" s="217"/>
      <c r="H129" s="220">
        <v>6</v>
      </c>
      <c r="I129" s="217"/>
      <c r="J129" s="217"/>
      <c r="K129" s="217"/>
      <c r="L129" s="222"/>
      <c r="M129" s="223"/>
      <c r="N129" s="224"/>
      <c r="O129" s="224"/>
      <c r="P129" s="224"/>
      <c r="Q129" s="224"/>
      <c r="R129" s="224"/>
      <c r="S129" s="224"/>
      <c r="T129" s="225"/>
      <c r="AT129" s="226" t="s">
        <v>152</v>
      </c>
      <c r="AU129" s="226" t="s">
        <v>85</v>
      </c>
      <c r="AV129" s="14" t="s">
        <v>149</v>
      </c>
      <c r="AW129" s="14" t="s">
        <v>31</v>
      </c>
      <c r="AX129" s="14" t="s">
        <v>83</v>
      </c>
      <c r="AY129" s="226" t="s">
        <v>141</v>
      </c>
    </row>
    <row r="130" spans="1:65" s="15" customFormat="1" x14ac:dyDescent="0.2">
      <c r="B130" s="227"/>
      <c r="C130" s="228"/>
      <c r="D130" s="200" t="s">
        <v>152</v>
      </c>
      <c r="E130" s="229" t="s">
        <v>1</v>
      </c>
      <c r="F130" s="230" t="s">
        <v>157</v>
      </c>
      <c r="G130" s="228"/>
      <c r="H130" s="229" t="s">
        <v>1</v>
      </c>
      <c r="I130" s="228"/>
      <c r="J130" s="228"/>
      <c r="K130" s="228"/>
      <c r="L130" s="232"/>
      <c r="M130" s="233"/>
      <c r="N130" s="234"/>
      <c r="O130" s="234"/>
      <c r="P130" s="234"/>
      <c r="Q130" s="234"/>
      <c r="R130" s="234"/>
      <c r="S130" s="234"/>
      <c r="T130" s="235"/>
      <c r="AT130" s="236" t="s">
        <v>152</v>
      </c>
      <c r="AU130" s="236" t="s">
        <v>85</v>
      </c>
      <c r="AV130" s="15" t="s">
        <v>83</v>
      </c>
      <c r="AW130" s="15" t="s">
        <v>31</v>
      </c>
      <c r="AX130" s="15" t="s">
        <v>75</v>
      </c>
      <c r="AY130" s="236" t="s">
        <v>141</v>
      </c>
    </row>
    <row r="131" spans="1:65" s="2" customFormat="1" ht="21.75" customHeight="1" x14ac:dyDescent="0.2">
      <c r="A131" s="34"/>
      <c r="B131" s="35"/>
      <c r="C131" s="186" t="s">
        <v>85</v>
      </c>
      <c r="D131" s="186" t="s">
        <v>143</v>
      </c>
      <c r="E131" s="187" t="s">
        <v>158</v>
      </c>
      <c r="F131" s="188" t="s">
        <v>159</v>
      </c>
      <c r="G131" s="189" t="s">
        <v>146</v>
      </c>
      <c r="H131" s="190">
        <v>90</v>
      </c>
      <c r="I131" s="256"/>
      <c r="J131" s="192">
        <f>ROUND(I131*H131,2)</f>
        <v>0</v>
      </c>
      <c r="K131" s="188" t="s">
        <v>147</v>
      </c>
      <c r="L131" s="193"/>
      <c r="M131" s="194" t="s">
        <v>1</v>
      </c>
      <c r="N131" s="195" t="s">
        <v>40</v>
      </c>
      <c r="O131" s="71"/>
      <c r="P131" s="196">
        <f>O131*H131</f>
        <v>0</v>
      </c>
      <c r="Q131" s="196">
        <v>5.9268000000000001</v>
      </c>
      <c r="R131" s="196">
        <f>Q131*H131</f>
        <v>533.41200000000003</v>
      </c>
      <c r="S131" s="196">
        <v>0</v>
      </c>
      <c r="T131" s="197">
        <f>S131*H131</f>
        <v>0</v>
      </c>
      <c r="U131" s="34"/>
      <c r="V131" s="34"/>
      <c r="W131" s="34"/>
      <c r="X131" s="34"/>
      <c r="Y131" s="34"/>
      <c r="Z131" s="34"/>
      <c r="AA131" s="34"/>
      <c r="AB131" s="34"/>
      <c r="AC131" s="34"/>
      <c r="AD131" s="34"/>
      <c r="AE131" s="34"/>
      <c r="AR131" s="198" t="s">
        <v>148</v>
      </c>
      <c r="AT131" s="198" t="s">
        <v>143</v>
      </c>
      <c r="AU131" s="198" t="s">
        <v>85</v>
      </c>
      <c r="AY131" s="17" t="s">
        <v>141</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149</v>
      </c>
      <c r="BM131" s="198" t="s">
        <v>160</v>
      </c>
    </row>
    <row r="132" spans="1:65" s="2" customFormat="1" x14ac:dyDescent="0.2">
      <c r="A132" s="34"/>
      <c r="B132" s="35"/>
      <c r="C132" s="36"/>
      <c r="D132" s="200" t="s">
        <v>151</v>
      </c>
      <c r="E132" s="36"/>
      <c r="F132" s="201" t="s">
        <v>159</v>
      </c>
      <c r="G132" s="36"/>
      <c r="H132" s="36"/>
      <c r="I132" s="36"/>
      <c r="J132" s="36"/>
      <c r="K132" s="36"/>
      <c r="L132" s="39"/>
      <c r="M132" s="203"/>
      <c r="N132" s="204"/>
      <c r="O132" s="71"/>
      <c r="P132" s="71"/>
      <c r="Q132" s="71"/>
      <c r="R132" s="71"/>
      <c r="S132" s="71"/>
      <c r="T132" s="72"/>
      <c r="U132" s="34"/>
      <c r="V132" s="34"/>
      <c r="W132" s="34"/>
      <c r="X132" s="34"/>
      <c r="Y132" s="34"/>
      <c r="Z132" s="34"/>
      <c r="AA132" s="34"/>
      <c r="AB132" s="34"/>
      <c r="AC132" s="34"/>
      <c r="AD132" s="34"/>
      <c r="AE132" s="34"/>
      <c r="AT132" s="17" t="s">
        <v>151</v>
      </c>
      <c r="AU132" s="17" t="s">
        <v>85</v>
      </c>
    </row>
    <row r="133" spans="1:65" s="13" customFormat="1" x14ac:dyDescent="0.2">
      <c r="B133" s="205"/>
      <c r="C133" s="206"/>
      <c r="D133" s="200" t="s">
        <v>152</v>
      </c>
      <c r="E133" s="207" t="s">
        <v>1</v>
      </c>
      <c r="F133" s="208" t="s">
        <v>161</v>
      </c>
      <c r="G133" s="206"/>
      <c r="H133" s="209">
        <v>88.783000000000001</v>
      </c>
      <c r="I133" s="206"/>
      <c r="J133" s="206"/>
      <c r="K133" s="206"/>
      <c r="L133" s="211"/>
      <c r="M133" s="212"/>
      <c r="N133" s="213"/>
      <c r="O133" s="213"/>
      <c r="P133" s="213"/>
      <c r="Q133" s="213"/>
      <c r="R133" s="213"/>
      <c r="S133" s="213"/>
      <c r="T133" s="214"/>
      <c r="AT133" s="215" t="s">
        <v>152</v>
      </c>
      <c r="AU133" s="215" t="s">
        <v>85</v>
      </c>
      <c r="AV133" s="13" t="s">
        <v>85</v>
      </c>
      <c r="AW133" s="13" t="s">
        <v>31</v>
      </c>
      <c r="AX133" s="13" t="s">
        <v>75</v>
      </c>
      <c r="AY133" s="215" t="s">
        <v>141</v>
      </c>
    </row>
    <row r="134" spans="1:65" s="13" customFormat="1" x14ac:dyDescent="0.2">
      <c r="B134" s="205"/>
      <c r="C134" s="206"/>
      <c r="D134" s="200" t="s">
        <v>152</v>
      </c>
      <c r="E134" s="207" t="s">
        <v>1</v>
      </c>
      <c r="F134" s="208" t="s">
        <v>162</v>
      </c>
      <c r="G134" s="206"/>
      <c r="H134" s="209">
        <v>1.2170000000000001</v>
      </c>
      <c r="I134" s="206"/>
      <c r="J134" s="206"/>
      <c r="K134" s="206"/>
      <c r="L134" s="211"/>
      <c r="M134" s="212"/>
      <c r="N134" s="213"/>
      <c r="O134" s="213"/>
      <c r="P134" s="213"/>
      <c r="Q134" s="213"/>
      <c r="R134" s="213"/>
      <c r="S134" s="213"/>
      <c r="T134" s="214"/>
      <c r="AT134" s="215" t="s">
        <v>152</v>
      </c>
      <c r="AU134" s="215" t="s">
        <v>85</v>
      </c>
      <c r="AV134" s="13" t="s">
        <v>85</v>
      </c>
      <c r="AW134" s="13" t="s">
        <v>31</v>
      </c>
      <c r="AX134" s="13" t="s">
        <v>75</v>
      </c>
      <c r="AY134" s="215" t="s">
        <v>141</v>
      </c>
    </row>
    <row r="135" spans="1:65" s="14" customFormat="1" x14ac:dyDescent="0.2">
      <c r="B135" s="216"/>
      <c r="C135" s="217"/>
      <c r="D135" s="200" t="s">
        <v>152</v>
      </c>
      <c r="E135" s="218" t="s">
        <v>1</v>
      </c>
      <c r="F135" s="219" t="s">
        <v>156</v>
      </c>
      <c r="G135" s="217"/>
      <c r="H135" s="220">
        <v>90</v>
      </c>
      <c r="I135" s="217"/>
      <c r="J135" s="217"/>
      <c r="K135" s="217"/>
      <c r="L135" s="222"/>
      <c r="M135" s="223"/>
      <c r="N135" s="224"/>
      <c r="O135" s="224"/>
      <c r="P135" s="224"/>
      <c r="Q135" s="224"/>
      <c r="R135" s="224"/>
      <c r="S135" s="224"/>
      <c r="T135" s="225"/>
      <c r="AT135" s="226" t="s">
        <v>152</v>
      </c>
      <c r="AU135" s="226" t="s">
        <v>85</v>
      </c>
      <c r="AV135" s="14" t="s">
        <v>149</v>
      </c>
      <c r="AW135" s="14" t="s">
        <v>31</v>
      </c>
      <c r="AX135" s="14" t="s">
        <v>83</v>
      </c>
      <c r="AY135" s="226" t="s">
        <v>141</v>
      </c>
    </row>
    <row r="136" spans="1:65" s="15" customFormat="1" x14ac:dyDescent="0.2">
      <c r="B136" s="227"/>
      <c r="C136" s="228"/>
      <c r="D136" s="200" t="s">
        <v>152</v>
      </c>
      <c r="E136" s="229" t="s">
        <v>1</v>
      </c>
      <c r="F136" s="230" t="s">
        <v>157</v>
      </c>
      <c r="G136" s="228"/>
      <c r="H136" s="229" t="s">
        <v>1</v>
      </c>
      <c r="I136" s="228"/>
      <c r="J136" s="228"/>
      <c r="K136" s="228"/>
      <c r="L136" s="232"/>
      <c r="M136" s="233"/>
      <c r="N136" s="234"/>
      <c r="O136" s="234"/>
      <c r="P136" s="234"/>
      <c r="Q136" s="234"/>
      <c r="R136" s="234"/>
      <c r="S136" s="234"/>
      <c r="T136" s="235"/>
      <c r="AT136" s="236" t="s">
        <v>152</v>
      </c>
      <c r="AU136" s="236" t="s">
        <v>85</v>
      </c>
      <c r="AV136" s="15" t="s">
        <v>83</v>
      </c>
      <c r="AW136" s="15" t="s">
        <v>31</v>
      </c>
      <c r="AX136" s="15" t="s">
        <v>75</v>
      </c>
      <c r="AY136" s="236" t="s">
        <v>141</v>
      </c>
    </row>
    <row r="137" spans="1:65" s="12" customFormat="1" ht="22.75" customHeight="1" x14ac:dyDescent="0.25">
      <c r="B137" s="170"/>
      <c r="C137" s="171"/>
      <c r="D137" s="172" t="s">
        <v>74</v>
      </c>
      <c r="E137" s="184" t="s">
        <v>85</v>
      </c>
      <c r="F137" s="184" t="s">
        <v>163</v>
      </c>
      <c r="G137" s="171"/>
      <c r="H137" s="171"/>
      <c r="I137" s="174"/>
      <c r="J137" s="185">
        <f>BK137</f>
        <v>0</v>
      </c>
      <c r="K137" s="171"/>
      <c r="L137" s="176"/>
      <c r="M137" s="177"/>
      <c r="N137" s="178"/>
      <c r="O137" s="178"/>
      <c r="P137" s="179">
        <f>SUM(P138:P168)</f>
        <v>0</v>
      </c>
      <c r="Q137" s="178"/>
      <c r="R137" s="179">
        <f>SUM(R138:R168)</f>
        <v>16039.937679999999</v>
      </c>
      <c r="S137" s="178"/>
      <c r="T137" s="180">
        <f>SUM(T138:T168)</f>
        <v>0</v>
      </c>
      <c r="AR137" s="181" t="s">
        <v>83</v>
      </c>
      <c r="AT137" s="182" t="s">
        <v>74</v>
      </c>
      <c r="AU137" s="182" t="s">
        <v>83</v>
      </c>
      <c r="AY137" s="181" t="s">
        <v>141</v>
      </c>
      <c r="BK137" s="183">
        <f>SUM(BK138:BK168)</f>
        <v>0</v>
      </c>
    </row>
    <row r="138" spans="1:65" s="2" customFormat="1" ht="37.75" customHeight="1" x14ac:dyDescent="0.2">
      <c r="A138" s="34"/>
      <c r="B138" s="35"/>
      <c r="C138" s="186" t="s">
        <v>164</v>
      </c>
      <c r="D138" s="186" t="s">
        <v>143</v>
      </c>
      <c r="E138" s="187" t="s">
        <v>165</v>
      </c>
      <c r="F138" s="188" t="s">
        <v>166</v>
      </c>
      <c r="G138" s="189" t="s">
        <v>146</v>
      </c>
      <c r="H138" s="190">
        <v>8950</v>
      </c>
      <c r="I138" s="191"/>
      <c r="J138" s="192">
        <f>ROUND(I138*H138,2)</f>
        <v>0</v>
      </c>
      <c r="K138" s="188" t="s">
        <v>1</v>
      </c>
      <c r="L138" s="193"/>
      <c r="M138" s="194" t="s">
        <v>1</v>
      </c>
      <c r="N138" s="195" t="s">
        <v>40</v>
      </c>
      <c r="O138" s="71"/>
      <c r="P138" s="196">
        <f>O138*H138</f>
        <v>0</v>
      </c>
      <c r="Q138" s="196">
        <v>0.32700000000000001</v>
      </c>
      <c r="R138" s="196">
        <f>Q138*H138</f>
        <v>2926.65</v>
      </c>
      <c r="S138" s="196">
        <v>0</v>
      </c>
      <c r="T138" s="197">
        <f>S138*H138</f>
        <v>0</v>
      </c>
      <c r="U138" s="34"/>
      <c r="V138" s="34"/>
      <c r="W138" s="34"/>
      <c r="X138" s="34"/>
      <c r="Y138" s="34"/>
      <c r="Z138" s="34"/>
      <c r="AA138" s="34"/>
      <c r="AB138" s="34"/>
      <c r="AC138" s="34"/>
      <c r="AD138" s="34"/>
      <c r="AE138" s="34"/>
      <c r="AR138" s="198" t="s">
        <v>148</v>
      </c>
      <c r="AT138" s="198" t="s">
        <v>143</v>
      </c>
      <c r="AU138" s="198" t="s">
        <v>85</v>
      </c>
      <c r="AY138" s="17" t="s">
        <v>141</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149</v>
      </c>
      <c r="BM138" s="198" t="s">
        <v>167</v>
      </c>
    </row>
    <row r="139" spans="1:65" s="2" customFormat="1" ht="18" x14ac:dyDescent="0.2">
      <c r="A139" s="34"/>
      <c r="B139" s="35"/>
      <c r="C139" s="36"/>
      <c r="D139" s="200" t="s">
        <v>151</v>
      </c>
      <c r="E139" s="36"/>
      <c r="F139" s="201" t="s">
        <v>166</v>
      </c>
      <c r="G139" s="36"/>
      <c r="H139" s="36"/>
      <c r="I139" s="202"/>
      <c r="J139" s="36"/>
      <c r="K139" s="36"/>
      <c r="L139" s="39"/>
      <c r="M139" s="203"/>
      <c r="N139" s="204"/>
      <c r="O139" s="71"/>
      <c r="P139" s="71"/>
      <c r="Q139" s="71"/>
      <c r="R139" s="71"/>
      <c r="S139" s="71"/>
      <c r="T139" s="72"/>
      <c r="U139" s="34"/>
      <c r="V139" s="34"/>
      <c r="W139" s="34"/>
      <c r="X139" s="34"/>
      <c r="Y139" s="34"/>
      <c r="Z139" s="34"/>
      <c r="AA139" s="34"/>
      <c r="AB139" s="34"/>
      <c r="AC139" s="34"/>
      <c r="AD139" s="34"/>
      <c r="AE139" s="34"/>
      <c r="AT139" s="17" t="s">
        <v>151</v>
      </c>
      <c r="AU139" s="17" t="s">
        <v>85</v>
      </c>
    </row>
    <row r="140" spans="1:65" s="2" customFormat="1" ht="18" x14ac:dyDescent="0.2">
      <c r="A140" s="34"/>
      <c r="B140" s="35"/>
      <c r="C140" s="36"/>
      <c r="D140" s="200" t="s">
        <v>168</v>
      </c>
      <c r="E140" s="36"/>
      <c r="F140" s="237" t="s">
        <v>169</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168</v>
      </c>
      <c r="AU140" s="17" t="s">
        <v>85</v>
      </c>
    </row>
    <row r="141" spans="1:65" s="13" customFormat="1" x14ac:dyDescent="0.2">
      <c r="B141" s="205"/>
      <c r="C141" s="206"/>
      <c r="D141" s="200" t="s">
        <v>152</v>
      </c>
      <c r="E141" s="207" t="s">
        <v>1</v>
      </c>
      <c r="F141" s="208" t="s">
        <v>170</v>
      </c>
      <c r="G141" s="206"/>
      <c r="H141" s="209">
        <v>8949.36</v>
      </c>
      <c r="I141" s="210"/>
      <c r="J141" s="206"/>
      <c r="K141" s="206"/>
      <c r="L141" s="211"/>
      <c r="M141" s="212"/>
      <c r="N141" s="213"/>
      <c r="O141" s="213"/>
      <c r="P141" s="213"/>
      <c r="Q141" s="213"/>
      <c r="R141" s="213"/>
      <c r="S141" s="213"/>
      <c r="T141" s="214"/>
      <c r="AT141" s="215" t="s">
        <v>152</v>
      </c>
      <c r="AU141" s="215" t="s">
        <v>85</v>
      </c>
      <c r="AV141" s="13" t="s">
        <v>85</v>
      </c>
      <c r="AW141" s="13" t="s">
        <v>31</v>
      </c>
      <c r="AX141" s="13" t="s">
        <v>75</v>
      </c>
      <c r="AY141" s="215" t="s">
        <v>141</v>
      </c>
    </row>
    <row r="142" spans="1:65" s="13" customFormat="1" x14ac:dyDescent="0.2">
      <c r="B142" s="205"/>
      <c r="C142" s="206"/>
      <c r="D142" s="200" t="s">
        <v>152</v>
      </c>
      <c r="E142" s="207" t="s">
        <v>1</v>
      </c>
      <c r="F142" s="208" t="s">
        <v>171</v>
      </c>
      <c r="G142" s="206"/>
      <c r="H142" s="209">
        <v>0.64</v>
      </c>
      <c r="I142" s="210"/>
      <c r="J142" s="206"/>
      <c r="K142" s="206"/>
      <c r="L142" s="211"/>
      <c r="M142" s="212"/>
      <c r="N142" s="213"/>
      <c r="O142" s="213"/>
      <c r="P142" s="213"/>
      <c r="Q142" s="213"/>
      <c r="R142" s="213"/>
      <c r="S142" s="213"/>
      <c r="T142" s="214"/>
      <c r="AT142" s="215" t="s">
        <v>152</v>
      </c>
      <c r="AU142" s="215" t="s">
        <v>85</v>
      </c>
      <c r="AV142" s="13" t="s">
        <v>85</v>
      </c>
      <c r="AW142" s="13" t="s">
        <v>31</v>
      </c>
      <c r="AX142" s="13" t="s">
        <v>75</v>
      </c>
      <c r="AY142" s="215" t="s">
        <v>141</v>
      </c>
    </row>
    <row r="143" spans="1:65" s="14" customFormat="1" x14ac:dyDescent="0.2">
      <c r="B143" s="216"/>
      <c r="C143" s="217"/>
      <c r="D143" s="200" t="s">
        <v>152</v>
      </c>
      <c r="E143" s="218" t="s">
        <v>1</v>
      </c>
      <c r="F143" s="219" t="s">
        <v>156</v>
      </c>
      <c r="G143" s="217"/>
      <c r="H143" s="220">
        <v>8950</v>
      </c>
      <c r="I143" s="221"/>
      <c r="J143" s="217"/>
      <c r="K143" s="217"/>
      <c r="L143" s="222"/>
      <c r="M143" s="223"/>
      <c r="N143" s="224"/>
      <c r="O143" s="224"/>
      <c r="P143" s="224"/>
      <c r="Q143" s="224"/>
      <c r="R143" s="224"/>
      <c r="S143" s="224"/>
      <c r="T143" s="225"/>
      <c r="AT143" s="226" t="s">
        <v>152</v>
      </c>
      <c r="AU143" s="226" t="s">
        <v>85</v>
      </c>
      <c r="AV143" s="14" t="s">
        <v>149</v>
      </c>
      <c r="AW143" s="14" t="s">
        <v>31</v>
      </c>
      <c r="AX143" s="14" t="s">
        <v>83</v>
      </c>
      <c r="AY143" s="226" t="s">
        <v>141</v>
      </c>
    </row>
    <row r="144" spans="1:65" s="2" customFormat="1" ht="16.5" customHeight="1" x14ac:dyDescent="0.2">
      <c r="A144" s="34"/>
      <c r="B144" s="35"/>
      <c r="C144" s="186" t="s">
        <v>149</v>
      </c>
      <c r="D144" s="186" t="s">
        <v>143</v>
      </c>
      <c r="E144" s="187" t="s">
        <v>172</v>
      </c>
      <c r="F144" s="188" t="s">
        <v>173</v>
      </c>
      <c r="G144" s="189" t="s">
        <v>146</v>
      </c>
      <c r="H144" s="190">
        <v>242</v>
      </c>
      <c r="I144" s="191"/>
      <c r="J144" s="192">
        <f>ROUND(I144*H144,2)</f>
        <v>0</v>
      </c>
      <c r="K144" s="188" t="s">
        <v>1</v>
      </c>
      <c r="L144" s="193"/>
      <c r="M144" s="194" t="s">
        <v>1</v>
      </c>
      <c r="N144" s="195" t="s">
        <v>40</v>
      </c>
      <c r="O144" s="71"/>
      <c r="P144" s="196">
        <f>O144*H144</f>
        <v>0</v>
      </c>
      <c r="Q144" s="196">
        <v>1.004E-2</v>
      </c>
      <c r="R144" s="196">
        <f>Q144*H144</f>
        <v>2.4296800000000003</v>
      </c>
      <c r="S144" s="196">
        <v>0</v>
      </c>
      <c r="T144" s="197">
        <f>S144*H144</f>
        <v>0</v>
      </c>
      <c r="U144" s="34"/>
      <c r="V144" s="34"/>
      <c r="W144" s="34"/>
      <c r="X144" s="34"/>
      <c r="Y144" s="34"/>
      <c r="Z144" s="34"/>
      <c r="AA144" s="34"/>
      <c r="AB144" s="34"/>
      <c r="AC144" s="34"/>
      <c r="AD144" s="34"/>
      <c r="AE144" s="34"/>
      <c r="AR144" s="198" t="s">
        <v>148</v>
      </c>
      <c r="AT144" s="198" t="s">
        <v>143</v>
      </c>
      <c r="AU144" s="198" t="s">
        <v>85</v>
      </c>
      <c r="AY144" s="17" t="s">
        <v>141</v>
      </c>
      <c r="BE144" s="199">
        <f>IF(N144="základní",J144,0)</f>
        <v>0</v>
      </c>
      <c r="BF144" s="199">
        <f>IF(N144="snížená",J144,0)</f>
        <v>0</v>
      </c>
      <c r="BG144" s="199">
        <f>IF(N144="zákl. přenesená",J144,0)</f>
        <v>0</v>
      </c>
      <c r="BH144" s="199">
        <f>IF(N144="sníž. přenesená",J144,0)</f>
        <v>0</v>
      </c>
      <c r="BI144" s="199">
        <f>IF(N144="nulová",J144,0)</f>
        <v>0</v>
      </c>
      <c r="BJ144" s="17" t="s">
        <v>83</v>
      </c>
      <c r="BK144" s="199">
        <f>ROUND(I144*H144,2)</f>
        <v>0</v>
      </c>
      <c r="BL144" s="17" t="s">
        <v>149</v>
      </c>
      <c r="BM144" s="198" t="s">
        <v>174</v>
      </c>
    </row>
    <row r="145" spans="1:65" s="2" customFormat="1" x14ac:dyDescent="0.2">
      <c r="A145" s="34"/>
      <c r="B145" s="35"/>
      <c r="C145" s="36"/>
      <c r="D145" s="200" t="s">
        <v>151</v>
      </c>
      <c r="E145" s="36"/>
      <c r="F145" s="201" t="s">
        <v>175</v>
      </c>
      <c r="G145" s="36"/>
      <c r="H145" s="36"/>
      <c r="I145" s="202"/>
      <c r="J145" s="36"/>
      <c r="K145" s="36"/>
      <c r="L145" s="39"/>
      <c r="M145" s="203"/>
      <c r="N145" s="204"/>
      <c r="O145" s="71"/>
      <c r="P145" s="71"/>
      <c r="Q145" s="71"/>
      <c r="R145" s="71"/>
      <c r="S145" s="71"/>
      <c r="T145" s="72"/>
      <c r="U145" s="34"/>
      <c r="V145" s="34"/>
      <c r="W145" s="34"/>
      <c r="X145" s="34"/>
      <c r="Y145" s="34"/>
      <c r="Z145" s="34"/>
      <c r="AA145" s="34"/>
      <c r="AB145" s="34"/>
      <c r="AC145" s="34"/>
      <c r="AD145" s="34"/>
      <c r="AE145" s="34"/>
      <c r="AT145" s="17" t="s">
        <v>151</v>
      </c>
      <c r="AU145" s="17" t="s">
        <v>85</v>
      </c>
    </row>
    <row r="146" spans="1:65" s="15" customFormat="1" x14ac:dyDescent="0.2">
      <c r="B146" s="227"/>
      <c r="C146" s="228"/>
      <c r="D146" s="200" t="s">
        <v>152</v>
      </c>
      <c r="E146" s="229" t="s">
        <v>1</v>
      </c>
      <c r="F146" s="230" t="s">
        <v>176</v>
      </c>
      <c r="G146" s="228"/>
      <c r="H146" s="229" t="s">
        <v>1</v>
      </c>
      <c r="I146" s="231"/>
      <c r="J146" s="228"/>
      <c r="K146" s="228"/>
      <c r="L146" s="232"/>
      <c r="M146" s="233"/>
      <c r="N146" s="234"/>
      <c r="O146" s="234"/>
      <c r="P146" s="234"/>
      <c r="Q146" s="234"/>
      <c r="R146" s="234"/>
      <c r="S146" s="234"/>
      <c r="T146" s="235"/>
      <c r="AT146" s="236" t="s">
        <v>152</v>
      </c>
      <c r="AU146" s="236" t="s">
        <v>85</v>
      </c>
      <c r="AV146" s="15" t="s">
        <v>83</v>
      </c>
      <c r="AW146" s="15" t="s">
        <v>31</v>
      </c>
      <c r="AX146" s="15" t="s">
        <v>75</v>
      </c>
      <c r="AY146" s="236" t="s">
        <v>141</v>
      </c>
    </row>
    <row r="147" spans="1:65" s="15" customFormat="1" x14ac:dyDescent="0.2">
      <c r="B147" s="227"/>
      <c r="C147" s="228"/>
      <c r="D147" s="200" t="s">
        <v>152</v>
      </c>
      <c r="E147" s="229" t="s">
        <v>1</v>
      </c>
      <c r="F147" s="230" t="s">
        <v>177</v>
      </c>
      <c r="G147" s="228"/>
      <c r="H147" s="229" t="s">
        <v>1</v>
      </c>
      <c r="I147" s="231"/>
      <c r="J147" s="228"/>
      <c r="K147" s="228"/>
      <c r="L147" s="232"/>
      <c r="M147" s="233"/>
      <c r="N147" s="234"/>
      <c r="O147" s="234"/>
      <c r="P147" s="234"/>
      <c r="Q147" s="234"/>
      <c r="R147" s="234"/>
      <c r="S147" s="234"/>
      <c r="T147" s="235"/>
      <c r="AT147" s="236" t="s">
        <v>152</v>
      </c>
      <c r="AU147" s="236" t="s">
        <v>85</v>
      </c>
      <c r="AV147" s="15" t="s">
        <v>83</v>
      </c>
      <c r="AW147" s="15" t="s">
        <v>31</v>
      </c>
      <c r="AX147" s="15" t="s">
        <v>75</v>
      </c>
      <c r="AY147" s="236" t="s">
        <v>141</v>
      </c>
    </row>
    <row r="148" spans="1:65" s="13" customFormat="1" x14ac:dyDescent="0.2">
      <c r="B148" s="205"/>
      <c r="C148" s="206"/>
      <c r="D148" s="200" t="s">
        <v>152</v>
      </c>
      <c r="E148" s="207" t="s">
        <v>1</v>
      </c>
      <c r="F148" s="208" t="s">
        <v>178</v>
      </c>
      <c r="G148" s="206"/>
      <c r="H148" s="209">
        <v>242</v>
      </c>
      <c r="I148" s="210"/>
      <c r="J148" s="206"/>
      <c r="K148" s="206"/>
      <c r="L148" s="211"/>
      <c r="M148" s="212"/>
      <c r="N148" s="213"/>
      <c r="O148" s="213"/>
      <c r="P148" s="213"/>
      <c r="Q148" s="213"/>
      <c r="R148" s="213"/>
      <c r="S148" s="213"/>
      <c r="T148" s="214"/>
      <c r="AT148" s="215" t="s">
        <v>152</v>
      </c>
      <c r="AU148" s="215" t="s">
        <v>85</v>
      </c>
      <c r="AV148" s="13" t="s">
        <v>85</v>
      </c>
      <c r="AW148" s="13" t="s">
        <v>31</v>
      </c>
      <c r="AX148" s="13" t="s">
        <v>75</v>
      </c>
      <c r="AY148" s="215" t="s">
        <v>141</v>
      </c>
    </row>
    <row r="149" spans="1:65" s="14" customFormat="1" x14ac:dyDescent="0.2">
      <c r="B149" s="216"/>
      <c r="C149" s="217"/>
      <c r="D149" s="200" t="s">
        <v>152</v>
      </c>
      <c r="E149" s="218" t="s">
        <v>1</v>
      </c>
      <c r="F149" s="219" t="s">
        <v>156</v>
      </c>
      <c r="G149" s="217"/>
      <c r="H149" s="220">
        <v>242</v>
      </c>
      <c r="I149" s="221"/>
      <c r="J149" s="217"/>
      <c r="K149" s="217"/>
      <c r="L149" s="222"/>
      <c r="M149" s="223"/>
      <c r="N149" s="224"/>
      <c r="O149" s="224"/>
      <c r="P149" s="224"/>
      <c r="Q149" s="224"/>
      <c r="R149" s="224"/>
      <c r="S149" s="224"/>
      <c r="T149" s="225"/>
      <c r="AT149" s="226" t="s">
        <v>152</v>
      </c>
      <c r="AU149" s="226" t="s">
        <v>85</v>
      </c>
      <c r="AV149" s="14" t="s">
        <v>149</v>
      </c>
      <c r="AW149" s="14" t="s">
        <v>31</v>
      </c>
      <c r="AX149" s="14" t="s">
        <v>83</v>
      </c>
      <c r="AY149" s="226" t="s">
        <v>141</v>
      </c>
    </row>
    <row r="150" spans="1:65" s="2" customFormat="1" ht="21.75" customHeight="1" x14ac:dyDescent="0.2">
      <c r="A150" s="34"/>
      <c r="B150" s="35"/>
      <c r="C150" s="186" t="s">
        <v>179</v>
      </c>
      <c r="D150" s="186" t="s">
        <v>143</v>
      </c>
      <c r="E150" s="187" t="s">
        <v>180</v>
      </c>
      <c r="F150" s="188" t="s">
        <v>181</v>
      </c>
      <c r="G150" s="189" t="s">
        <v>146</v>
      </c>
      <c r="H150" s="190">
        <v>54</v>
      </c>
      <c r="I150" s="191"/>
      <c r="J150" s="192">
        <f>ROUND(I150*H150,2)</f>
        <v>0</v>
      </c>
      <c r="K150" s="188" t="s">
        <v>147</v>
      </c>
      <c r="L150" s="193"/>
      <c r="M150" s="194" t="s">
        <v>1</v>
      </c>
      <c r="N150" s="195" t="s">
        <v>40</v>
      </c>
      <c r="O150" s="71"/>
      <c r="P150" s="196">
        <f>O150*H150</f>
        <v>0</v>
      </c>
      <c r="Q150" s="196">
        <v>0.157</v>
      </c>
      <c r="R150" s="196">
        <f>Q150*H150</f>
        <v>8.4779999999999998</v>
      </c>
      <c r="S150" s="196">
        <v>0</v>
      </c>
      <c r="T150" s="197">
        <f>S150*H150</f>
        <v>0</v>
      </c>
      <c r="U150" s="34"/>
      <c r="V150" s="34"/>
      <c r="W150" s="34"/>
      <c r="X150" s="34"/>
      <c r="Y150" s="34"/>
      <c r="Z150" s="34"/>
      <c r="AA150" s="34"/>
      <c r="AB150" s="34"/>
      <c r="AC150" s="34"/>
      <c r="AD150" s="34"/>
      <c r="AE150" s="34"/>
      <c r="AR150" s="198" t="s">
        <v>182</v>
      </c>
      <c r="AT150" s="198" t="s">
        <v>143</v>
      </c>
      <c r="AU150" s="198" t="s">
        <v>85</v>
      </c>
      <c r="AY150" s="17" t="s">
        <v>141</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182</v>
      </c>
      <c r="BM150" s="198" t="s">
        <v>183</v>
      </c>
    </row>
    <row r="151" spans="1:65" s="2" customFormat="1" x14ac:dyDescent="0.2">
      <c r="A151" s="34"/>
      <c r="B151" s="35"/>
      <c r="C151" s="36"/>
      <c r="D151" s="200" t="s">
        <v>151</v>
      </c>
      <c r="E151" s="36"/>
      <c r="F151" s="201" t="s">
        <v>181</v>
      </c>
      <c r="G151" s="36"/>
      <c r="H151" s="36"/>
      <c r="I151" s="202"/>
      <c r="J151" s="36"/>
      <c r="K151" s="36"/>
      <c r="L151" s="39"/>
      <c r="M151" s="203"/>
      <c r="N151" s="204"/>
      <c r="O151" s="71"/>
      <c r="P151" s="71"/>
      <c r="Q151" s="71"/>
      <c r="R151" s="71"/>
      <c r="S151" s="71"/>
      <c r="T151" s="72"/>
      <c r="U151" s="34"/>
      <c r="V151" s="34"/>
      <c r="W151" s="34"/>
      <c r="X151" s="34"/>
      <c r="Y151" s="34"/>
      <c r="Z151" s="34"/>
      <c r="AA151" s="34"/>
      <c r="AB151" s="34"/>
      <c r="AC151" s="34"/>
      <c r="AD151" s="34"/>
      <c r="AE151" s="34"/>
      <c r="AT151" s="17" t="s">
        <v>151</v>
      </c>
      <c r="AU151" s="17" t="s">
        <v>85</v>
      </c>
    </row>
    <row r="152" spans="1:65" s="15" customFormat="1" x14ac:dyDescent="0.2">
      <c r="B152" s="227"/>
      <c r="C152" s="228"/>
      <c r="D152" s="200" t="s">
        <v>152</v>
      </c>
      <c r="E152" s="229" t="s">
        <v>1</v>
      </c>
      <c r="F152" s="230" t="s">
        <v>184</v>
      </c>
      <c r="G152" s="228"/>
      <c r="H152" s="229" t="s">
        <v>1</v>
      </c>
      <c r="I152" s="231"/>
      <c r="J152" s="228"/>
      <c r="K152" s="228"/>
      <c r="L152" s="232"/>
      <c r="M152" s="233"/>
      <c r="N152" s="234"/>
      <c r="O152" s="234"/>
      <c r="P152" s="234"/>
      <c r="Q152" s="234"/>
      <c r="R152" s="234"/>
      <c r="S152" s="234"/>
      <c r="T152" s="235"/>
      <c r="AT152" s="236" t="s">
        <v>152</v>
      </c>
      <c r="AU152" s="236" t="s">
        <v>85</v>
      </c>
      <c r="AV152" s="15" t="s">
        <v>83</v>
      </c>
      <c r="AW152" s="15" t="s">
        <v>31</v>
      </c>
      <c r="AX152" s="15" t="s">
        <v>75</v>
      </c>
      <c r="AY152" s="236" t="s">
        <v>141</v>
      </c>
    </row>
    <row r="153" spans="1:65" s="13" customFormat="1" x14ac:dyDescent="0.2">
      <c r="B153" s="205"/>
      <c r="C153" s="206"/>
      <c r="D153" s="200" t="s">
        <v>152</v>
      </c>
      <c r="E153" s="207" t="s">
        <v>1</v>
      </c>
      <c r="F153" s="208" t="s">
        <v>185</v>
      </c>
      <c r="G153" s="206"/>
      <c r="H153" s="209">
        <v>54</v>
      </c>
      <c r="I153" s="210"/>
      <c r="J153" s="206"/>
      <c r="K153" s="206"/>
      <c r="L153" s="211"/>
      <c r="M153" s="212"/>
      <c r="N153" s="213"/>
      <c r="O153" s="213"/>
      <c r="P153" s="213"/>
      <c r="Q153" s="213"/>
      <c r="R153" s="213"/>
      <c r="S153" s="213"/>
      <c r="T153" s="214"/>
      <c r="AT153" s="215" t="s">
        <v>152</v>
      </c>
      <c r="AU153" s="215" t="s">
        <v>85</v>
      </c>
      <c r="AV153" s="13" t="s">
        <v>85</v>
      </c>
      <c r="AW153" s="13" t="s">
        <v>31</v>
      </c>
      <c r="AX153" s="13" t="s">
        <v>75</v>
      </c>
      <c r="AY153" s="215" t="s">
        <v>141</v>
      </c>
    </row>
    <row r="154" spans="1:65" s="14" customFormat="1" x14ac:dyDescent="0.2">
      <c r="B154" s="216"/>
      <c r="C154" s="217"/>
      <c r="D154" s="200" t="s">
        <v>152</v>
      </c>
      <c r="E154" s="218" t="s">
        <v>1</v>
      </c>
      <c r="F154" s="219" t="s">
        <v>156</v>
      </c>
      <c r="G154" s="217"/>
      <c r="H154" s="220">
        <v>54</v>
      </c>
      <c r="I154" s="221"/>
      <c r="J154" s="217"/>
      <c r="K154" s="217"/>
      <c r="L154" s="222"/>
      <c r="M154" s="223"/>
      <c r="N154" s="224"/>
      <c r="O154" s="224"/>
      <c r="P154" s="224"/>
      <c r="Q154" s="224"/>
      <c r="R154" s="224"/>
      <c r="S154" s="224"/>
      <c r="T154" s="225"/>
      <c r="AT154" s="226" t="s">
        <v>152</v>
      </c>
      <c r="AU154" s="226" t="s">
        <v>85</v>
      </c>
      <c r="AV154" s="14" t="s">
        <v>149</v>
      </c>
      <c r="AW154" s="14" t="s">
        <v>31</v>
      </c>
      <c r="AX154" s="14" t="s">
        <v>83</v>
      </c>
      <c r="AY154" s="226" t="s">
        <v>141</v>
      </c>
    </row>
    <row r="155" spans="1:65" s="2" customFormat="1" ht="16.5" customHeight="1" x14ac:dyDescent="0.2">
      <c r="A155" s="34"/>
      <c r="B155" s="35"/>
      <c r="C155" s="186" t="s">
        <v>186</v>
      </c>
      <c r="D155" s="186" t="s">
        <v>143</v>
      </c>
      <c r="E155" s="187" t="s">
        <v>187</v>
      </c>
      <c r="F155" s="188" t="s">
        <v>188</v>
      </c>
      <c r="G155" s="189" t="s">
        <v>189</v>
      </c>
      <c r="H155" s="190">
        <v>13102.38</v>
      </c>
      <c r="I155" s="191"/>
      <c r="J155" s="192">
        <f>ROUND(I155*H155,2)</f>
        <v>0</v>
      </c>
      <c r="K155" s="188" t="s">
        <v>147</v>
      </c>
      <c r="L155" s="193"/>
      <c r="M155" s="194" t="s">
        <v>1</v>
      </c>
      <c r="N155" s="195" t="s">
        <v>40</v>
      </c>
      <c r="O155" s="71"/>
      <c r="P155" s="196">
        <f>O155*H155</f>
        <v>0</v>
      </c>
      <c r="Q155" s="196">
        <v>1</v>
      </c>
      <c r="R155" s="196">
        <f>Q155*H155</f>
        <v>13102.38</v>
      </c>
      <c r="S155" s="196">
        <v>0</v>
      </c>
      <c r="T155" s="197">
        <f>S155*H155</f>
        <v>0</v>
      </c>
      <c r="U155" s="34"/>
      <c r="V155" s="34"/>
      <c r="W155" s="34"/>
      <c r="X155" s="34"/>
      <c r="Y155" s="34"/>
      <c r="Z155" s="34"/>
      <c r="AA155" s="34"/>
      <c r="AB155" s="34"/>
      <c r="AC155" s="34"/>
      <c r="AD155" s="34"/>
      <c r="AE155" s="34"/>
      <c r="AR155" s="198" t="s">
        <v>148</v>
      </c>
      <c r="AT155" s="198" t="s">
        <v>143</v>
      </c>
      <c r="AU155" s="198" t="s">
        <v>85</v>
      </c>
      <c r="AY155" s="17" t="s">
        <v>141</v>
      </c>
      <c r="BE155" s="199">
        <f>IF(N155="základní",J155,0)</f>
        <v>0</v>
      </c>
      <c r="BF155" s="199">
        <f>IF(N155="snížená",J155,0)</f>
        <v>0</v>
      </c>
      <c r="BG155" s="199">
        <f>IF(N155="zákl. přenesená",J155,0)</f>
        <v>0</v>
      </c>
      <c r="BH155" s="199">
        <f>IF(N155="sníž. přenesená",J155,0)</f>
        <v>0</v>
      </c>
      <c r="BI155" s="199">
        <f>IF(N155="nulová",J155,0)</f>
        <v>0</v>
      </c>
      <c r="BJ155" s="17" t="s">
        <v>83</v>
      </c>
      <c r="BK155" s="199">
        <f>ROUND(I155*H155,2)</f>
        <v>0</v>
      </c>
      <c r="BL155" s="17" t="s">
        <v>149</v>
      </c>
      <c r="BM155" s="198" t="s">
        <v>190</v>
      </c>
    </row>
    <row r="156" spans="1:65" s="2" customFormat="1" x14ac:dyDescent="0.2">
      <c r="A156" s="34"/>
      <c r="B156" s="35"/>
      <c r="C156" s="36"/>
      <c r="D156" s="200" t="s">
        <v>151</v>
      </c>
      <c r="E156" s="36"/>
      <c r="F156" s="201" t="s">
        <v>188</v>
      </c>
      <c r="G156" s="36"/>
      <c r="H156" s="36"/>
      <c r="I156" s="202"/>
      <c r="J156" s="36"/>
      <c r="K156" s="36"/>
      <c r="L156" s="39"/>
      <c r="M156" s="203"/>
      <c r="N156" s="204"/>
      <c r="O156" s="71"/>
      <c r="P156" s="71"/>
      <c r="Q156" s="71"/>
      <c r="R156" s="71"/>
      <c r="S156" s="71"/>
      <c r="T156" s="72"/>
      <c r="U156" s="34"/>
      <c r="V156" s="34"/>
      <c r="W156" s="34"/>
      <c r="X156" s="34"/>
      <c r="Y156" s="34"/>
      <c r="Z156" s="34"/>
      <c r="AA156" s="34"/>
      <c r="AB156" s="34"/>
      <c r="AC156" s="34"/>
      <c r="AD156" s="34"/>
      <c r="AE156" s="34"/>
      <c r="AT156" s="17" t="s">
        <v>151</v>
      </c>
      <c r="AU156" s="17" t="s">
        <v>85</v>
      </c>
    </row>
    <row r="157" spans="1:65" s="15" customFormat="1" x14ac:dyDescent="0.2">
      <c r="B157" s="227"/>
      <c r="C157" s="228"/>
      <c r="D157" s="200" t="s">
        <v>152</v>
      </c>
      <c r="E157" s="229" t="s">
        <v>1</v>
      </c>
      <c r="F157" s="230" t="s">
        <v>191</v>
      </c>
      <c r="G157" s="228"/>
      <c r="H157" s="229" t="s">
        <v>1</v>
      </c>
      <c r="I157" s="231"/>
      <c r="J157" s="228"/>
      <c r="K157" s="228"/>
      <c r="L157" s="232"/>
      <c r="M157" s="233"/>
      <c r="N157" s="234"/>
      <c r="O157" s="234"/>
      <c r="P157" s="234"/>
      <c r="Q157" s="234"/>
      <c r="R157" s="234"/>
      <c r="S157" s="234"/>
      <c r="T157" s="235"/>
      <c r="AT157" s="236" t="s">
        <v>152</v>
      </c>
      <c r="AU157" s="236" t="s">
        <v>85</v>
      </c>
      <c r="AV157" s="15" t="s">
        <v>83</v>
      </c>
      <c r="AW157" s="15" t="s">
        <v>31</v>
      </c>
      <c r="AX157" s="15" t="s">
        <v>75</v>
      </c>
      <c r="AY157" s="236" t="s">
        <v>141</v>
      </c>
    </row>
    <row r="158" spans="1:65" s="13" customFormat="1" x14ac:dyDescent="0.2">
      <c r="B158" s="205"/>
      <c r="C158" s="206"/>
      <c r="D158" s="200" t="s">
        <v>152</v>
      </c>
      <c r="E158" s="207" t="s">
        <v>1</v>
      </c>
      <c r="F158" s="208" t="s">
        <v>192</v>
      </c>
      <c r="G158" s="206"/>
      <c r="H158" s="209">
        <v>1764.36</v>
      </c>
      <c r="I158" s="210"/>
      <c r="J158" s="206"/>
      <c r="K158" s="206"/>
      <c r="L158" s="211"/>
      <c r="M158" s="212"/>
      <c r="N158" s="213"/>
      <c r="O158" s="213"/>
      <c r="P158" s="213"/>
      <c r="Q158" s="213"/>
      <c r="R158" s="213"/>
      <c r="S158" s="213"/>
      <c r="T158" s="214"/>
      <c r="AT158" s="215" t="s">
        <v>152</v>
      </c>
      <c r="AU158" s="215" t="s">
        <v>85</v>
      </c>
      <c r="AV158" s="13" t="s">
        <v>85</v>
      </c>
      <c r="AW158" s="13" t="s">
        <v>31</v>
      </c>
      <c r="AX158" s="13" t="s">
        <v>75</v>
      </c>
      <c r="AY158" s="215" t="s">
        <v>141</v>
      </c>
    </row>
    <row r="159" spans="1:65" s="13" customFormat="1" x14ac:dyDescent="0.2">
      <c r="B159" s="205"/>
      <c r="C159" s="206"/>
      <c r="D159" s="200" t="s">
        <v>152</v>
      </c>
      <c r="E159" s="207" t="s">
        <v>1</v>
      </c>
      <c r="F159" s="208" t="s">
        <v>193</v>
      </c>
      <c r="G159" s="206"/>
      <c r="H159" s="209">
        <v>1462.5</v>
      </c>
      <c r="I159" s="210"/>
      <c r="J159" s="206"/>
      <c r="K159" s="206"/>
      <c r="L159" s="211"/>
      <c r="M159" s="212"/>
      <c r="N159" s="213"/>
      <c r="O159" s="213"/>
      <c r="P159" s="213"/>
      <c r="Q159" s="213"/>
      <c r="R159" s="213"/>
      <c r="S159" s="213"/>
      <c r="T159" s="214"/>
      <c r="AT159" s="215" t="s">
        <v>152</v>
      </c>
      <c r="AU159" s="215" t="s">
        <v>85</v>
      </c>
      <c r="AV159" s="13" t="s">
        <v>85</v>
      </c>
      <c r="AW159" s="13" t="s">
        <v>31</v>
      </c>
      <c r="AX159" s="13" t="s">
        <v>75</v>
      </c>
      <c r="AY159" s="215" t="s">
        <v>141</v>
      </c>
    </row>
    <row r="160" spans="1:65" s="13" customFormat="1" x14ac:dyDescent="0.2">
      <c r="B160" s="205"/>
      <c r="C160" s="206"/>
      <c r="D160" s="200" t="s">
        <v>152</v>
      </c>
      <c r="E160" s="207" t="s">
        <v>1</v>
      </c>
      <c r="F160" s="208" t="s">
        <v>194</v>
      </c>
      <c r="G160" s="206"/>
      <c r="H160" s="209">
        <v>3751.02</v>
      </c>
      <c r="I160" s="210"/>
      <c r="J160" s="206"/>
      <c r="K160" s="206"/>
      <c r="L160" s="211"/>
      <c r="M160" s="212"/>
      <c r="N160" s="213"/>
      <c r="O160" s="213"/>
      <c r="P160" s="213"/>
      <c r="Q160" s="213"/>
      <c r="R160" s="213"/>
      <c r="S160" s="213"/>
      <c r="T160" s="214"/>
      <c r="AT160" s="215" t="s">
        <v>152</v>
      </c>
      <c r="AU160" s="215" t="s">
        <v>85</v>
      </c>
      <c r="AV160" s="13" t="s">
        <v>85</v>
      </c>
      <c r="AW160" s="13" t="s">
        <v>31</v>
      </c>
      <c r="AX160" s="13" t="s">
        <v>75</v>
      </c>
      <c r="AY160" s="215" t="s">
        <v>141</v>
      </c>
    </row>
    <row r="161" spans="1:65" s="13" customFormat="1" x14ac:dyDescent="0.2">
      <c r="B161" s="205"/>
      <c r="C161" s="206"/>
      <c r="D161" s="200" t="s">
        <v>152</v>
      </c>
      <c r="E161" s="207" t="s">
        <v>1</v>
      </c>
      <c r="F161" s="208" t="s">
        <v>195</v>
      </c>
      <c r="G161" s="206"/>
      <c r="H161" s="209">
        <v>3502.98</v>
      </c>
      <c r="I161" s="210"/>
      <c r="J161" s="206"/>
      <c r="K161" s="206"/>
      <c r="L161" s="211"/>
      <c r="M161" s="212"/>
      <c r="N161" s="213"/>
      <c r="O161" s="213"/>
      <c r="P161" s="213"/>
      <c r="Q161" s="213"/>
      <c r="R161" s="213"/>
      <c r="S161" s="213"/>
      <c r="T161" s="214"/>
      <c r="AT161" s="215" t="s">
        <v>152</v>
      </c>
      <c r="AU161" s="215" t="s">
        <v>85</v>
      </c>
      <c r="AV161" s="13" t="s">
        <v>85</v>
      </c>
      <c r="AW161" s="13" t="s">
        <v>31</v>
      </c>
      <c r="AX161" s="13" t="s">
        <v>75</v>
      </c>
      <c r="AY161" s="215" t="s">
        <v>141</v>
      </c>
    </row>
    <row r="162" spans="1:65" s="13" customFormat="1" x14ac:dyDescent="0.2">
      <c r="B162" s="205"/>
      <c r="C162" s="206"/>
      <c r="D162" s="200" t="s">
        <v>152</v>
      </c>
      <c r="E162" s="207" t="s">
        <v>1</v>
      </c>
      <c r="F162" s="208" t="s">
        <v>196</v>
      </c>
      <c r="G162" s="206"/>
      <c r="H162" s="209">
        <v>1294.02</v>
      </c>
      <c r="I162" s="210"/>
      <c r="J162" s="206"/>
      <c r="K162" s="206"/>
      <c r="L162" s="211"/>
      <c r="M162" s="212"/>
      <c r="N162" s="213"/>
      <c r="O162" s="213"/>
      <c r="P162" s="213"/>
      <c r="Q162" s="213"/>
      <c r="R162" s="213"/>
      <c r="S162" s="213"/>
      <c r="T162" s="214"/>
      <c r="AT162" s="215" t="s">
        <v>152</v>
      </c>
      <c r="AU162" s="215" t="s">
        <v>85</v>
      </c>
      <c r="AV162" s="13" t="s">
        <v>85</v>
      </c>
      <c r="AW162" s="13" t="s">
        <v>31</v>
      </c>
      <c r="AX162" s="13" t="s">
        <v>75</v>
      </c>
      <c r="AY162" s="215" t="s">
        <v>141</v>
      </c>
    </row>
    <row r="163" spans="1:65" s="15" customFormat="1" x14ac:dyDescent="0.2">
      <c r="B163" s="227"/>
      <c r="C163" s="228"/>
      <c r="D163" s="200" t="s">
        <v>152</v>
      </c>
      <c r="E163" s="229" t="s">
        <v>1</v>
      </c>
      <c r="F163" s="230" t="s">
        <v>197</v>
      </c>
      <c r="G163" s="228"/>
      <c r="H163" s="229" t="s">
        <v>1</v>
      </c>
      <c r="I163" s="231"/>
      <c r="J163" s="228"/>
      <c r="K163" s="228"/>
      <c r="L163" s="232"/>
      <c r="M163" s="233"/>
      <c r="N163" s="234"/>
      <c r="O163" s="234"/>
      <c r="P163" s="234"/>
      <c r="Q163" s="234"/>
      <c r="R163" s="234"/>
      <c r="S163" s="234"/>
      <c r="T163" s="235"/>
      <c r="AT163" s="236" t="s">
        <v>152</v>
      </c>
      <c r="AU163" s="236" t="s">
        <v>85</v>
      </c>
      <c r="AV163" s="15" t="s">
        <v>83</v>
      </c>
      <c r="AW163" s="15" t="s">
        <v>31</v>
      </c>
      <c r="AX163" s="15" t="s">
        <v>75</v>
      </c>
      <c r="AY163" s="236" t="s">
        <v>141</v>
      </c>
    </row>
    <row r="164" spans="1:65" s="13" customFormat="1" x14ac:dyDescent="0.2">
      <c r="B164" s="205"/>
      <c r="C164" s="206"/>
      <c r="D164" s="200" t="s">
        <v>152</v>
      </c>
      <c r="E164" s="207" t="s">
        <v>1</v>
      </c>
      <c r="F164" s="208" t="s">
        <v>198</v>
      </c>
      <c r="G164" s="206"/>
      <c r="H164" s="209">
        <v>135</v>
      </c>
      <c r="I164" s="210"/>
      <c r="J164" s="206"/>
      <c r="K164" s="206"/>
      <c r="L164" s="211"/>
      <c r="M164" s="212"/>
      <c r="N164" s="213"/>
      <c r="O164" s="213"/>
      <c r="P164" s="213"/>
      <c r="Q164" s="213"/>
      <c r="R164" s="213"/>
      <c r="S164" s="213"/>
      <c r="T164" s="214"/>
      <c r="AT164" s="215" t="s">
        <v>152</v>
      </c>
      <c r="AU164" s="215" t="s">
        <v>85</v>
      </c>
      <c r="AV164" s="13" t="s">
        <v>85</v>
      </c>
      <c r="AW164" s="13" t="s">
        <v>31</v>
      </c>
      <c r="AX164" s="13" t="s">
        <v>75</v>
      </c>
      <c r="AY164" s="215" t="s">
        <v>141</v>
      </c>
    </row>
    <row r="165" spans="1:65" s="13" customFormat="1" x14ac:dyDescent="0.2">
      <c r="B165" s="205"/>
      <c r="C165" s="206"/>
      <c r="D165" s="200" t="s">
        <v>152</v>
      </c>
      <c r="E165" s="207" t="s">
        <v>1</v>
      </c>
      <c r="F165" s="208" t="s">
        <v>199</v>
      </c>
      <c r="G165" s="206"/>
      <c r="H165" s="209">
        <v>405</v>
      </c>
      <c r="I165" s="210"/>
      <c r="J165" s="206"/>
      <c r="K165" s="206"/>
      <c r="L165" s="211"/>
      <c r="M165" s="212"/>
      <c r="N165" s="213"/>
      <c r="O165" s="213"/>
      <c r="P165" s="213"/>
      <c r="Q165" s="213"/>
      <c r="R165" s="213"/>
      <c r="S165" s="213"/>
      <c r="T165" s="214"/>
      <c r="AT165" s="215" t="s">
        <v>152</v>
      </c>
      <c r="AU165" s="215" t="s">
        <v>85</v>
      </c>
      <c r="AV165" s="13" t="s">
        <v>85</v>
      </c>
      <c r="AW165" s="13" t="s">
        <v>31</v>
      </c>
      <c r="AX165" s="13" t="s">
        <v>75</v>
      </c>
      <c r="AY165" s="215" t="s">
        <v>141</v>
      </c>
    </row>
    <row r="166" spans="1:65" s="13" customFormat="1" x14ac:dyDescent="0.2">
      <c r="B166" s="205"/>
      <c r="C166" s="206"/>
      <c r="D166" s="200" t="s">
        <v>152</v>
      </c>
      <c r="E166" s="207" t="s">
        <v>1</v>
      </c>
      <c r="F166" s="208" t="s">
        <v>200</v>
      </c>
      <c r="G166" s="206"/>
      <c r="H166" s="209">
        <v>639</v>
      </c>
      <c r="I166" s="210"/>
      <c r="J166" s="206"/>
      <c r="K166" s="206"/>
      <c r="L166" s="211"/>
      <c r="M166" s="212"/>
      <c r="N166" s="213"/>
      <c r="O166" s="213"/>
      <c r="P166" s="213"/>
      <c r="Q166" s="213"/>
      <c r="R166" s="213"/>
      <c r="S166" s="213"/>
      <c r="T166" s="214"/>
      <c r="AT166" s="215" t="s">
        <v>152</v>
      </c>
      <c r="AU166" s="215" t="s">
        <v>85</v>
      </c>
      <c r="AV166" s="13" t="s">
        <v>85</v>
      </c>
      <c r="AW166" s="13" t="s">
        <v>31</v>
      </c>
      <c r="AX166" s="13" t="s">
        <v>75</v>
      </c>
      <c r="AY166" s="215" t="s">
        <v>141</v>
      </c>
    </row>
    <row r="167" spans="1:65" s="13" customFormat="1" x14ac:dyDescent="0.2">
      <c r="B167" s="205"/>
      <c r="C167" s="206"/>
      <c r="D167" s="200" t="s">
        <v>152</v>
      </c>
      <c r="E167" s="207" t="s">
        <v>1</v>
      </c>
      <c r="F167" s="208" t="s">
        <v>201</v>
      </c>
      <c r="G167" s="206"/>
      <c r="H167" s="209">
        <v>148.5</v>
      </c>
      <c r="I167" s="210"/>
      <c r="J167" s="206"/>
      <c r="K167" s="206"/>
      <c r="L167" s="211"/>
      <c r="M167" s="212"/>
      <c r="N167" s="213"/>
      <c r="O167" s="213"/>
      <c r="P167" s="213"/>
      <c r="Q167" s="213"/>
      <c r="R167" s="213"/>
      <c r="S167" s="213"/>
      <c r="T167" s="214"/>
      <c r="AT167" s="215" t="s">
        <v>152</v>
      </c>
      <c r="AU167" s="215" t="s">
        <v>85</v>
      </c>
      <c r="AV167" s="13" t="s">
        <v>85</v>
      </c>
      <c r="AW167" s="13" t="s">
        <v>31</v>
      </c>
      <c r="AX167" s="13" t="s">
        <v>75</v>
      </c>
      <c r="AY167" s="215" t="s">
        <v>141</v>
      </c>
    </row>
    <row r="168" spans="1:65" s="14" customFormat="1" x14ac:dyDescent="0.2">
      <c r="B168" s="216"/>
      <c r="C168" s="217"/>
      <c r="D168" s="200" t="s">
        <v>152</v>
      </c>
      <c r="E168" s="218" t="s">
        <v>1</v>
      </c>
      <c r="F168" s="219" t="s">
        <v>156</v>
      </c>
      <c r="G168" s="217"/>
      <c r="H168" s="220">
        <v>13102.38</v>
      </c>
      <c r="I168" s="221"/>
      <c r="J168" s="217"/>
      <c r="K168" s="217"/>
      <c r="L168" s="222"/>
      <c r="M168" s="223"/>
      <c r="N168" s="224"/>
      <c r="O168" s="224"/>
      <c r="P168" s="224"/>
      <c r="Q168" s="224"/>
      <c r="R168" s="224"/>
      <c r="S168" s="224"/>
      <c r="T168" s="225"/>
      <c r="AT168" s="226" t="s">
        <v>152</v>
      </c>
      <c r="AU168" s="226" t="s">
        <v>85</v>
      </c>
      <c r="AV168" s="14" t="s">
        <v>149</v>
      </c>
      <c r="AW168" s="14" t="s">
        <v>31</v>
      </c>
      <c r="AX168" s="14" t="s">
        <v>83</v>
      </c>
      <c r="AY168" s="226" t="s">
        <v>141</v>
      </c>
    </row>
    <row r="169" spans="1:65" s="12" customFormat="1" ht="22.75" customHeight="1" x14ac:dyDescent="0.25">
      <c r="B169" s="170"/>
      <c r="C169" s="171"/>
      <c r="D169" s="172" t="s">
        <v>74</v>
      </c>
      <c r="E169" s="184" t="s">
        <v>179</v>
      </c>
      <c r="F169" s="184" t="s">
        <v>202</v>
      </c>
      <c r="G169" s="171"/>
      <c r="H169" s="171"/>
      <c r="I169" s="174"/>
      <c r="J169" s="185">
        <f>BK169</f>
        <v>0</v>
      </c>
      <c r="K169" s="171"/>
      <c r="L169" s="176"/>
      <c r="M169" s="177"/>
      <c r="N169" s="178"/>
      <c r="O169" s="178"/>
      <c r="P169" s="179">
        <f>SUM(P170:P285)</f>
        <v>0</v>
      </c>
      <c r="Q169" s="178"/>
      <c r="R169" s="179">
        <f>SUM(R170:R285)</f>
        <v>0</v>
      </c>
      <c r="S169" s="178"/>
      <c r="T169" s="180">
        <f>SUM(T170:T285)</f>
        <v>0</v>
      </c>
      <c r="AR169" s="181" t="s">
        <v>83</v>
      </c>
      <c r="AT169" s="182" t="s">
        <v>74</v>
      </c>
      <c r="AU169" s="182" t="s">
        <v>83</v>
      </c>
      <c r="AY169" s="181" t="s">
        <v>141</v>
      </c>
      <c r="BK169" s="183">
        <f>SUM(BK170:BK285)</f>
        <v>0</v>
      </c>
    </row>
    <row r="170" spans="1:65" s="2" customFormat="1" ht="16.5" customHeight="1" x14ac:dyDescent="0.2">
      <c r="A170" s="34"/>
      <c r="B170" s="35"/>
      <c r="C170" s="238" t="s">
        <v>203</v>
      </c>
      <c r="D170" s="238" t="s">
        <v>204</v>
      </c>
      <c r="E170" s="239" t="s">
        <v>205</v>
      </c>
      <c r="F170" s="240" t="s">
        <v>206</v>
      </c>
      <c r="G170" s="241" t="s">
        <v>146</v>
      </c>
      <c r="H170" s="242">
        <v>424</v>
      </c>
      <c r="I170" s="243"/>
      <c r="J170" s="244">
        <f>ROUND(I170*H170,2)</f>
        <v>0</v>
      </c>
      <c r="K170" s="240" t="s">
        <v>147</v>
      </c>
      <c r="L170" s="39"/>
      <c r="M170" s="245" t="s">
        <v>1</v>
      </c>
      <c r="N170" s="246"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149</v>
      </c>
      <c r="AT170" s="198" t="s">
        <v>204</v>
      </c>
      <c r="AU170" s="198" t="s">
        <v>85</v>
      </c>
      <c r="AY170" s="17" t="s">
        <v>141</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149</v>
      </c>
      <c r="BM170" s="198" t="s">
        <v>207</v>
      </c>
    </row>
    <row r="171" spans="1:65" s="2" customFormat="1" ht="27" x14ac:dyDescent="0.2">
      <c r="A171" s="34"/>
      <c r="B171" s="35"/>
      <c r="C171" s="36"/>
      <c r="D171" s="200" t="s">
        <v>151</v>
      </c>
      <c r="E171" s="36"/>
      <c r="F171" s="201" t="s">
        <v>208</v>
      </c>
      <c r="G171" s="36"/>
      <c r="H171" s="36"/>
      <c r="I171" s="202"/>
      <c r="J171" s="36"/>
      <c r="K171" s="36"/>
      <c r="L171" s="39"/>
      <c r="M171" s="203"/>
      <c r="N171" s="204"/>
      <c r="O171" s="71"/>
      <c r="P171" s="71"/>
      <c r="Q171" s="71"/>
      <c r="R171" s="71"/>
      <c r="S171" s="71"/>
      <c r="T171" s="72"/>
      <c r="U171" s="34"/>
      <c r="V171" s="34"/>
      <c r="W171" s="34"/>
      <c r="X171" s="34"/>
      <c r="Y171" s="34"/>
      <c r="Z171" s="34"/>
      <c r="AA171" s="34"/>
      <c r="AB171" s="34"/>
      <c r="AC171" s="34"/>
      <c r="AD171" s="34"/>
      <c r="AE171" s="34"/>
      <c r="AT171" s="17" t="s">
        <v>151</v>
      </c>
      <c r="AU171" s="17" t="s">
        <v>85</v>
      </c>
    </row>
    <row r="172" spans="1:65" s="13" customFormat="1" x14ac:dyDescent="0.2">
      <c r="B172" s="205"/>
      <c r="C172" s="206"/>
      <c r="D172" s="200" t="s">
        <v>152</v>
      </c>
      <c r="E172" s="207" t="s">
        <v>1</v>
      </c>
      <c r="F172" s="208" t="s">
        <v>209</v>
      </c>
      <c r="G172" s="206"/>
      <c r="H172" s="209">
        <v>424</v>
      </c>
      <c r="I172" s="210"/>
      <c r="J172" s="206"/>
      <c r="K172" s="206"/>
      <c r="L172" s="211"/>
      <c r="M172" s="212"/>
      <c r="N172" s="213"/>
      <c r="O172" s="213"/>
      <c r="P172" s="213"/>
      <c r="Q172" s="213"/>
      <c r="R172" s="213"/>
      <c r="S172" s="213"/>
      <c r="T172" s="214"/>
      <c r="AT172" s="215" t="s">
        <v>152</v>
      </c>
      <c r="AU172" s="215" t="s">
        <v>85</v>
      </c>
      <c r="AV172" s="13" t="s">
        <v>85</v>
      </c>
      <c r="AW172" s="13" t="s">
        <v>31</v>
      </c>
      <c r="AX172" s="13" t="s">
        <v>75</v>
      </c>
      <c r="AY172" s="215" t="s">
        <v>141</v>
      </c>
    </row>
    <row r="173" spans="1:65" s="14" customFormat="1" x14ac:dyDescent="0.2">
      <c r="B173" s="216"/>
      <c r="C173" s="217"/>
      <c r="D173" s="200" t="s">
        <v>152</v>
      </c>
      <c r="E173" s="218" t="s">
        <v>1</v>
      </c>
      <c r="F173" s="219" t="s">
        <v>156</v>
      </c>
      <c r="G173" s="217"/>
      <c r="H173" s="220">
        <v>424</v>
      </c>
      <c r="I173" s="221"/>
      <c r="J173" s="217"/>
      <c r="K173" s="217"/>
      <c r="L173" s="222"/>
      <c r="M173" s="223"/>
      <c r="N173" s="224"/>
      <c r="O173" s="224"/>
      <c r="P173" s="224"/>
      <c r="Q173" s="224"/>
      <c r="R173" s="224"/>
      <c r="S173" s="224"/>
      <c r="T173" s="225"/>
      <c r="AT173" s="226" t="s">
        <v>152</v>
      </c>
      <c r="AU173" s="226" t="s">
        <v>85</v>
      </c>
      <c r="AV173" s="14" t="s">
        <v>149</v>
      </c>
      <c r="AW173" s="14" t="s">
        <v>31</v>
      </c>
      <c r="AX173" s="14" t="s">
        <v>83</v>
      </c>
      <c r="AY173" s="226" t="s">
        <v>141</v>
      </c>
    </row>
    <row r="174" spans="1:65" s="2" customFormat="1" ht="16.5" customHeight="1" x14ac:dyDescent="0.2">
      <c r="A174" s="34"/>
      <c r="B174" s="35"/>
      <c r="C174" s="238" t="s">
        <v>148</v>
      </c>
      <c r="D174" s="238" t="s">
        <v>204</v>
      </c>
      <c r="E174" s="239" t="s">
        <v>210</v>
      </c>
      <c r="F174" s="240" t="s">
        <v>211</v>
      </c>
      <c r="G174" s="241" t="s">
        <v>146</v>
      </c>
      <c r="H174" s="242">
        <v>252</v>
      </c>
      <c r="I174" s="243"/>
      <c r="J174" s="244">
        <f>ROUND(I174*H174,2)</f>
        <v>0</v>
      </c>
      <c r="K174" s="240" t="s">
        <v>147</v>
      </c>
      <c r="L174" s="39"/>
      <c r="M174" s="245" t="s">
        <v>1</v>
      </c>
      <c r="N174" s="246" t="s">
        <v>40</v>
      </c>
      <c r="O174" s="71"/>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149</v>
      </c>
      <c r="AT174" s="198" t="s">
        <v>204</v>
      </c>
      <c r="AU174" s="198" t="s">
        <v>85</v>
      </c>
      <c r="AY174" s="17" t="s">
        <v>141</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149</v>
      </c>
      <c r="BM174" s="198" t="s">
        <v>212</v>
      </c>
    </row>
    <row r="175" spans="1:65" s="2" customFormat="1" ht="27" x14ac:dyDescent="0.2">
      <c r="A175" s="34"/>
      <c r="B175" s="35"/>
      <c r="C175" s="36"/>
      <c r="D175" s="200" t="s">
        <v>151</v>
      </c>
      <c r="E175" s="36"/>
      <c r="F175" s="201" t="s">
        <v>213</v>
      </c>
      <c r="G175" s="36"/>
      <c r="H175" s="36"/>
      <c r="I175" s="202"/>
      <c r="J175" s="36"/>
      <c r="K175" s="36"/>
      <c r="L175" s="39"/>
      <c r="M175" s="203"/>
      <c r="N175" s="204"/>
      <c r="O175" s="71"/>
      <c r="P175" s="71"/>
      <c r="Q175" s="71"/>
      <c r="R175" s="71"/>
      <c r="S175" s="71"/>
      <c r="T175" s="72"/>
      <c r="U175" s="34"/>
      <c r="V175" s="34"/>
      <c r="W175" s="34"/>
      <c r="X175" s="34"/>
      <c r="Y175" s="34"/>
      <c r="Z175" s="34"/>
      <c r="AA175" s="34"/>
      <c r="AB175" s="34"/>
      <c r="AC175" s="34"/>
      <c r="AD175" s="34"/>
      <c r="AE175" s="34"/>
      <c r="AT175" s="17" t="s">
        <v>151</v>
      </c>
      <c r="AU175" s="17" t="s">
        <v>85</v>
      </c>
    </row>
    <row r="176" spans="1:65" s="15" customFormat="1" x14ac:dyDescent="0.2">
      <c r="B176" s="227"/>
      <c r="C176" s="228"/>
      <c r="D176" s="200" t="s">
        <v>152</v>
      </c>
      <c r="E176" s="229" t="s">
        <v>1</v>
      </c>
      <c r="F176" s="230" t="s">
        <v>214</v>
      </c>
      <c r="G176" s="228"/>
      <c r="H176" s="229" t="s">
        <v>1</v>
      </c>
      <c r="I176" s="231"/>
      <c r="J176" s="228"/>
      <c r="K176" s="228"/>
      <c r="L176" s="232"/>
      <c r="M176" s="233"/>
      <c r="N176" s="234"/>
      <c r="O176" s="234"/>
      <c r="P176" s="234"/>
      <c r="Q176" s="234"/>
      <c r="R176" s="234"/>
      <c r="S176" s="234"/>
      <c r="T176" s="235"/>
      <c r="AT176" s="236" t="s">
        <v>152</v>
      </c>
      <c r="AU176" s="236" t="s">
        <v>85</v>
      </c>
      <c r="AV176" s="15" t="s">
        <v>83</v>
      </c>
      <c r="AW176" s="15" t="s">
        <v>31</v>
      </c>
      <c r="AX176" s="15" t="s">
        <v>75</v>
      </c>
      <c r="AY176" s="236" t="s">
        <v>141</v>
      </c>
    </row>
    <row r="177" spans="1:65" s="13" customFormat="1" x14ac:dyDescent="0.2">
      <c r="B177" s="205"/>
      <c r="C177" s="206"/>
      <c r="D177" s="200" t="s">
        <v>152</v>
      </c>
      <c r="E177" s="207" t="s">
        <v>1</v>
      </c>
      <c r="F177" s="208" t="s">
        <v>215</v>
      </c>
      <c r="G177" s="206"/>
      <c r="H177" s="209">
        <v>252</v>
      </c>
      <c r="I177" s="210"/>
      <c r="J177" s="206"/>
      <c r="K177" s="206"/>
      <c r="L177" s="211"/>
      <c r="M177" s="212"/>
      <c r="N177" s="213"/>
      <c r="O177" s="213"/>
      <c r="P177" s="213"/>
      <c r="Q177" s="213"/>
      <c r="R177" s="213"/>
      <c r="S177" s="213"/>
      <c r="T177" s="214"/>
      <c r="AT177" s="215" t="s">
        <v>152</v>
      </c>
      <c r="AU177" s="215" t="s">
        <v>85</v>
      </c>
      <c r="AV177" s="13" t="s">
        <v>85</v>
      </c>
      <c r="AW177" s="13" t="s">
        <v>31</v>
      </c>
      <c r="AX177" s="13" t="s">
        <v>75</v>
      </c>
      <c r="AY177" s="215" t="s">
        <v>141</v>
      </c>
    </row>
    <row r="178" spans="1:65" s="14" customFormat="1" x14ac:dyDescent="0.2">
      <c r="B178" s="216"/>
      <c r="C178" s="217"/>
      <c r="D178" s="200" t="s">
        <v>152</v>
      </c>
      <c r="E178" s="218" t="s">
        <v>1</v>
      </c>
      <c r="F178" s="219" t="s">
        <v>156</v>
      </c>
      <c r="G178" s="217"/>
      <c r="H178" s="220">
        <v>252</v>
      </c>
      <c r="I178" s="221"/>
      <c r="J178" s="217"/>
      <c r="K178" s="217"/>
      <c r="L178" s="222"/>
      <c r="M178" s="223"/>
      <c r="N178" s="224"/>
      <c r="O178" s="224"/>
      <c r="P178" s="224"/>
      <c r="Q178" s="224"/>
      <c r="R178" s="224"/>
      <c r="S178" s="224"/>
      <c r="T178" s="225"/>
      <c r="AT178" s="226" t="s">
        <v>152</v>
      </c>
      <c r="AU178" s="226" t="s">
        <v>85</v>
      </c>
      <c r="AV178" s="14" t="s">
        <v>149</v>
      </c>
      <c r="AW178" s="14" t="s">
        <v>31</v>
      </c>
      <c r="AX178" s="14" t="s">
        <v>83</v>
      </c>
      <c r="AY178" s="226" t="s">
        <v>141</v>
      </c>
    </row>
    <row r="179" spans="1:65" s="2" customFormat="1" ht="24.15" customHeight="1" x14ac:dyDescent="0.2">
      <c r="A179" s="34"/>
      <c r="B179" s="35"/>
      <c r="C179" s="238" t="s">
        <v>216</v>
      </c>
      <c r="D179" s="238" t="s">
        <v>204</v>
      </c>
      <c r="E179" s="239" t="s">
        <v>217</v>
      </c>
      <c r="F179" s="240" t="s">
        <v>218</v>
      </c>
      <c r="G179" s="241" t="s">
        <v>219</v>
      </c>
      <c r="H179" s="242">
        <v>0.23200000000000001</v>
      </c>
      <c r="I179" s="243"/>
      <c r="J179" s="244">
        <f>ROUND(I179*H179,2)</f>
        <v>0</v>
      </c>
      <c r="K179" s="240" t="s">
        <v>147</v>
      </c>
      <c r="L179" s="39"/>
      <c r="M179" s="245" t="s">
        <v>1</v>
      </c>
      <c r="N179" s="246"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149</v>
      </c>
      <c r="AT179" s="198" t="s">
        <v>204</v>
      </c>
      <c r="AU179" s="198" t="s">
        <v>85</v>
      </c>
      <c r="AY179" s="17" t="s">
        <v>141</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149</v>
      </c>
      <c r="BM179" s="198" t="s">
        <v>220</v>
      </c>
    </row>
    <row r="180" spans="1:65" s="2" customFormat="1" ht="45" x14ac:dyDescent="0.2">
      <c r="A180" s="34"/>
      <c r="B180" s="35"/>
      <c r="C180" s="36"/>
      <c r="D180" s="200" t="s">
        <v>151</v>
      </c>
      <c r="E180" s="36"/>
      <c r="F180" s="201" t="s">
        <v>221</v>
      </c>
      <c r="G180" s="36"/>
      <c r="H180" s="36"/>
      <c r="I180" s="202"/>
      <c r="J180" s="36"/>
      <c r="K180" s="36"/>
      <c r="L180" s="39"/>
      <c r="M180" s="203"/>
      <c r="N180" s="204"/>
      <c r="O180" s="71"/>
      <c r="P180" s="71"/>
      <c r="Q180" s="71"/>
      <c r="R180" s="71"/>
      <c r="S180" s="71"/>
      <c r="T180" s="72"/>
      <c r="U180" s="34"/>
      <c r="V180" s="34"/>
      <c r="W180" s="34"/>
      <c r="X180" s="34"/>
      <c r="Y180" s="34"/>
      <c r="Z180" s="34"/>
      <c r="AA180" s="34"/>
      <c r="AB180" s="34"/>
      <c r="AC180" s="34"/>
      <c r="AD180" s="34"/>
      <c r="AE180" s="34"/>
      <c r="AT180" s="17" t="s">
        <v>151</v>
      </c>
      <c r="AU180" s="17" t="s">
        <v>85</v>
      </c>
    </row>
    <row r="181" spans="1:65" s="2" customFormat="1" ht="18" x14ac:dyDescent="0.2">
      <c r="A181" s="34"/>
      <c r="B181" s="35"/>
      <c r="C181" s="36"/>
      <c r="D181" s="200" t="s">
        <v>168</v>
      </c>
      <c r="E181" s="36"/>
      <c r="F181" s="237" t="s">
        <v>222</v>
      </c>
      <c r="G181" s="36"/>
      <c r="H181" s="36"/>
      <c r="I181" s="202"/>
      <c r="J181" s="36"/>
      <c r="K181" s="36"/>
      <c r="L181" s="39"/>
      <c r="M181" s="203"/>
      <c r="N181" s="204"/>
      <c r="O181" s="71"/>
      <c r="P181" s="71"/>
      <c r="Q181" s="71"/>
      <c r="R181" s="71"/>
      <c r="S181" s="71"/>
      <c r="T181" s="72"/>
      <c r="U181" s="34"/>
      <c r="V181" s="34"/>
      <c r="W181" s="34"/>
      <c r="X181" s="34"/>
      <c r="Y181" s="34"/>
      <c r="Z181" s="34"/>
      <c r="AA181" s="34"/>
      <c r="AB181" s="34"/>
      <c r="AC181" s="34"/>
      <c r="AD181" s="34"/>
      <c r="AE181" s="34"/>
      <c r="AT181" s="17" t="s">
        <v>168</v>
      </c>
      <c r="AU181" s="17" t="s">
        <v>85</v>
      </c>
    </row>
    <row r="182" spans="1:65" s="15" customFormat="1" x14ac:dyDescent="0.2">
      <c r="B182" s="227"/>
      <c r="C182" s="228"/>
      <c r="D182" s="200" t="s">
        <v>152</v>
      </c>
      <c r="E182" s="229" t="s">
        <v>1</v>
      </c>
      <c r="F182" s="230" t="s">
        <v>223</v>
      </c>
      <c r="G182" s="228"/>
      <c r="H182" s="229" t="s">
        <v>1</v>
      </c>
      <c r="I182" s="231"/>
      <c r="J182" s="228"/>
      <c r="K182" s="228"/>
      <c r="L182" s="232"/>
      <c r="M182" s="233"/>
      <c r="N182" s="234"/>
      <c r="O182" s="234"/>
      <c r="P182" s="234"/>
      <c r="Q182" s="234"/>
      <c r="R182" s="234"/>
      <c r="S182" s="234"/>
      <c r="T182" s="235"/>
      <c r="AT182" s="236" t="s">
        <v>152</v>
      </c>
      <c r="AU182" s="236" t="s">
        <v>85</v>
      </c>
      <c r="AV182" s="15" t="s">
        <v>83</v>
      </c>
      <c r="AW182" s="15" t="s">
        <v>31</v>
      </c>
      <c r="AX182" s="15" t="s">
        <v>75</v>
      </c>
      <c r="AY182" s="236" t="s">
        <v>141</v>
      </c>
    </row>
    <row r="183" spans="1:65" s="13" customFormat="1" x14ac:dyDescent="0.2">
      <c r="B183" s="205"/>
      <c r="C183" s="206"/>
      <c r="D183" s="200" t="s">
        <v>152</v>
      </c>
      <c r="E183" s="207" t="s">
        <v>1</v>
      </c>
      <c r="F183" s="208" t="s">
        <v>224</v>
      </c>
      <c r="G183" s="206"/>
      <c r="H183" s="209">
        <v>0.09</v>
      </c>
      <c r="I183" s="210"/>
      <c r="J183" s="206"/>
      <c r="K183" s="206"/>
      <c r="L183" s="211"/>
      <c r="M183" s="212"/>
      <c r="N183" s="213"/>
      <c r="O183" s="213"/>
      <c r="P183" s="213"/>
      <c r="Q183" s="213"/>
      <c r="R183" s="213"/>
      <c r="S183" s="213"/>
      <c r="T183" s="214"/>
      <c r="AT183" s="215" t="s">
        <v>152</v>
      </c>
      <c r="AU183" s="215" t="s">
        <v>85</v>
      </c>
      <c r="AV183" s="13" t="s">
        <v>85</v>
      </c>
      <c r="AW183" s="13" t="s">
        <v>31</v>
      </c>
      <c r="AX183" s="13" t="s">
        <v>75</v>
      </c>
      <c r="AY183" s="215" t="s">
        <v>141</v>
      </c>
    </row>
    <row r="184" spans="1:65" s="13" customFormat="1" x14ac:dyDescent="0.2">
      <c r="B184" s="205"/>
      <c r="C184" s="206"/>
      <c r="D184" s="200" t="s">
        <v>152</v>
      </c>
      <c r="E184" s="207" t="s">
        <v>1</v>
      </c>
      <c r="F184" s="208" t="s">
        <v>225</v>
      </c>
      <c r="G184" s="206"/>
      <c r="H184" s="209">
        <v>0.14199999999999999</v>
      </c>
      <c r="I184" s="210"/>
      <c r="J184" s="206"/>
      <c r="K184" s="206"/>
      <c r="L184" s="211"/>
      <c r="M184" s="212"/>
      <c r="N184" s="213"/>
      <c r="O184" s="213"/>
      <c r="P184" s="213"/>
      <c r="Q184" s="213"/>
      <c r="R184" s="213"/>
      <c r="S184" s="213"/>
      <c r="T184" s="214"/>
      <c r="AT184" s="215" t="s">
        <v>152</v>
      </c>
      <c r="AU184" s="215" t="s">
        <v>85</v>
      </c>
      <c r="AV184" s="13" t="s">
        <v>85</v>
      </c>
      <c r="AW184" s="13" t="s">
        <v>31</v>
      </c>
      <c r="AX184" s="13" t="s">
        <v>75</v>
      </c>
      <c r="AY184" s="215" t="s">
        <v>141</v>
      </c>
    </row>
    <row r="185" spans="1:65" s="14" customFormat="1" x14ac:dyDescent="0.2">
      <c r="B185" s="216"/>
      <c r="C185" s="217"/>
      <c r="D185" s="200" t="s">
        <v>152</v>
      </c>
      <c r="E185" s="218" t="s">
        <v>1</v>
      </c>
      <c r="F185" s="219" t="s">
        <v>156</v>
      </c>
      <c r="G185" s="217"/>
      <c r="H185" s="220">
        <v>0.23200000000000001</v>
      </c>
      <c r="I185" s="221"/>
      <c r="J185" s="217"/>
      <c r="K185" s="217"/>
      <c r="L185" s="222"/>
      <c r="M185" s="223"/>
      <c r="N185" s="224"/>
      <c r="O185" s="224"/>
      <c r="P185" s="224"/>
      <c r="Q185" s="224"/>
      <c r="R185" s="224"/>
      <c r="S185" s="224"/>
      <c r="T185" s="225"/>
      <c r="AT185" s="226" t="s">
        <v>152</v>
      </c>
      <c r="AU185" s="226" t="s">
        <v>85</v>
      </c>
      <c r="AV185" s="14" t="s">
        <v>149</v>
      </c>
      <c r="AW185" s="14" t="s">
        <v>31</v>
      </c>
      <c r="AX185" s="14" t="s">
        <v>83</v>
      </c>
      <c r="AY185" s="226" t="s">
        <v>141</v>
      </c>
    </row>
    <row r="186" spans="1:65" s="2" customFormat="1" ht="24.15" customHeight="1" x14ac:dyDescent="0.2">
      <c r="A186" s="34"/>
      <c r="B186" s="35"/>
      <c r="C186" s="238" t="s">
        <v>226</v>
      </c>
      <c r="D186" s="238" t="s">
        <v>204</v>
      </c>
      <c r="E186" s="239" t="s">
        <v>227</v>
      </c>
      <c r="F186" s="240" t="s">
        <v>228</v>
      </c>
      <c r="G186" s="241" t="s">
        <v>219</v>
      </c>
      <c r="H186" s="242">
        <v>6.3E-2</v>
      </c>
      <c r="I186" s="243"/>
      <c r="J186" s="244">
        <f>ROUND(I186*H186,2)</f>
        <v>0</v>
      </c>
      <c r="K186" s="240" t="s">
        <v>147</v>
      </c>
      <c r="L186" s="39"/>
      <c r="M186" s="245" t="s">
        <v>1</v>
      </c>
      <c r="N186" s="246"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149</v>
      </c>
      <c r="AT186" s="198" t="s">
        <v>204</v>
      </c>
      <c r="AU186" s="198" t="s">
        <v>85</v>
      </c>
      <c r="AY186" s="17" t="s">
        <v>141</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149</v>
      </c>
      <c r="BM186" s="198" t="s">
        <v>229</v>
      </c>
    </row>
    <row r="187" spans="1:65" s="2" customFormat="1" ht="45" x14ac:dyDescent="0.2">
      <c r="A187" s="34"/>
      <c r="B187" s="35"/>
      <c r="C187" s="36"/>
      <c r="D187" s="200" t="s">
        <v>151</v>
      </c>
      <c r="E187" s="36"/>
      <c r="F187" s="201" t="s">
        <v>230</v>
      </c>
      <c r="G187" s="36"/>
      <c r="H187" s="36"/>
      <c r="I187" s="202"/>
      <c r="J187" s="36"/>
      <c r="K187" s="36"/>
      <c r="L187" s="39"/>
      <c r="M187" s="203"/>
      <c r="N187" s="204"/>
      <c r="O187" s="71"/>
      <c r="P187" s="71"/>
      <c r="Q187" s="71"/>
      <c r="R187" s="71"/>
      <c r="S187" s="71"/>
      <c r="T187" s="72"/>
      <c r="U187" s="34"/>
      <c r="V187" s="34"/>
      <c r="W187" s="34"/>
      <c r="X187" s="34"/>
      <c r="Y187" s="34"/>
      <c r="Z187" s="34"/>
      <c r="AA187" s="34"/>
      <c r="AB187" s="34"/>
      <c r="AC187" s="34"/>
      <c r="AD187" s="34"/>
      <c r="AE187" s="34"/>
      <c r="AT187" s="17" t="s">
        <v>151</v>
      </c>
      <c r="AU187" s="17" t="s">
        <v>85</v>
      </c>
    </row>
    <row r="188" spans="1:65" s="2" customFormat="1" ht="18" x14ac:dyDescent="0.2">
      <c r="A188" s="34"/>
      <c r="B188" s="35"/>
      <c r="C188" s="36"/>
      <c r="D188" s="200" t="s">
        <v>168</v>
      </c>
      <c r="E188" s="36"/>
      <c r="F188" s="237" t="s">
        <v>231</v>
      </c>
      <c r="G188" s="36"/>
      <c r="H188" s="36"/>
      <c r="I188" s="202"/>
      <c r="J188" s="36"/>
      <c r="K188" s="36"/>
      <c r="L188" s="39"/>
      <c r="M188" s="203"/>
      <c r="N188" s="204"/>
      <c r="O188" s="71"/>
      <c r="P188" s="71"/>
      <c r="Q188" s="71"/>
      <c r="R188" s="71"/>
      <c r="S188" s="71"/>
      <c r="T188" s="72"/>
      <c r="U188" s="34"/>
      <c r="V188" s="34"/>
      <c r="W188" s="34"/>
      <c r="X188" s="34"/>
      <c r="Y188" s="34"/>
      <c r="Z188" s="34"/>
      <c r="AA188" s="34"/>
      <c r="AB188" s="34"/>
      <c r="AC188" s="34"/>
      <c r="AD188" s="34"/>
      <c r="AE188" s="34"/>
      <c r="AT188" s="17" t="s">
        <v>168</v>
      </c>
      <c r="AU188" s="17" t="s">
        <v>85</v>
      </c>
    </row>
    <row r="189" spans="1:65" s="15" customFormat="1" x14ac:dyDescent="0.2">
      <c r="B189" s="227"/>
      <c r="C189" s="228"/>
      <c r="D189" s="200" t="s">
        <v>152</v>
      </c>
      <c r="E189" s="229" t="s">
        <v>1</v>
      </c>
      <c r="F189" s="230" t="s">
        <v>223</v>
      </c>
      <c r="G189" s="228"/>
      <c r="H189" s="229" t="s">
        <v>1</v>
      </c>
      <c r="I189" s="231"/>
      <c r="J189" s="228"/>
      <c r="K189" s="228"/>
      <c r="L189" s="232"/>
      <c r="M189" s="233"/>
      <c r="N189" s="234"/>
      <c r="O189" s="234"/>
      <c r="P189" s="234"/>
      <c r="Q189" s="234"/>
      <c r="R189" s="234"/>
      <c r="S189" s="234"/>
      <c r="T189" s="235"/>
      <c r="AT189" s="236" t="s">
        <v>152</v>
      </c>
      <c r="AU189" s="236" t="s">
        <v>85</v>
      </c>
      <c r="AV189" s="15" t="s">
        <v>83</v>
      </c>
      <c r="AW189" s="15" t="s">
        <v>31</v>
      </c>
      <c r="AX189" s="15" t="s">
        <v>75</v>
      </c>
      <c r="AY189" s="236" t="s">
        <v>141</v>
      </c>
    </row>
    <row r="190" spans="1:65" s="13" customFormat="1" x14ac:dyDescent="0.2">
      <c r="B190" s="205"/>
      <c r="C190" s="206"/>
      <c r="D190" s="200" t="s">
        <v>152</v>
      </c>
      <c r="E190" s="207" t="s">
        <v>1</v>
      </c>
      <c r="F190" s="208" t="s">
        <v>232</v>
      </c>
      <c r="G190" s="206"/>
      <c r="H190" s="209">
        <v>3.3000000000000002E-2</v>
      </c>
      <c r="I190" s="210"/>
      <c r="J190" s="206"/>
      <c r="K190" s="206"/>
      <c r="L190" s="211"/>
      <c r="M190" s="212"/>
      <c r="N190" s="213"/>
      <c r="O190" s="213"/>
      <c r="P190" s="213"/>
      <c r="Q190" s="213"/>
      <c r="R190" s="213"/>
      <c r="S190" s="213"/>
      <c r="T190" s="214"/>
      <c r="AT190" s="215" t="s">
        <v>152</v>
      </c>
      <c r="AU190" s="215" t="s">
        <v>85</v>
      </c>
      <c r="AV190" s="13" t="s">
        <v>85</v>
      </c>
      <c r="AW190" s="13" t="s">
        <v>31</v>
      </c>
      <c r="AX190" s="13" t="s">
        <v>75</v>
      </c>
      <c r="AY190" s="215" t="s">
        <v>141</v>
      </c>
    </row>
    <row r="191" spans="1:65" s="13" customFormat="1" x14ac:dyDescent="0.2">
      <c r="B191" s="205"/>
      <c r="C191" s="206"/>
      <c r="D191" s="200" t="s">
        <v>152</v>
      </c>
      <c r="E191" s="207" t="s">
        <v>1</v>
      </c>
      <c r="F191" s="208" t="s">
        <v>233</v>
      </c>
      <c r="G191" s="206"/>
      <c r="H191" s="209">
        <v>0.03</v>
      </c>
      <c r="I191" s="210"/>
      <c r="J191" s="206"/>
      <c r="K191" s="206"/>
      <c r="L191" s="211"/>
      <c r="M191" s="212"/>
      <c r="N191" s="213"/>
      <c r="O191" s="213"/>
      <c r="P191" s="213"/>
      <c r="Q191" s="213"/>
      <c r="R191" s="213"/>
      <c r="S191" s="213"/>
      <c r="T191" s="214"/>
      <c r="AT191" s="215" t="s">
        <v>152</v>
      </c>
      <c r="AU191" s="215" t="s">
        <v>85</v>
      </c>
      <c r="AV191" s="13" t="s">
        <v>85</v>
      </c>
      <c r="AW191" s="13" t="s">
        <v>31</v>
      </c>
      <c r="AX191" s="13" t="s">
        <v>75</v>
      </c>
      <c r="AY191" s="215" t="s">
        <v>141</v>
      </c>
    </row>
    <row r="192" spans="1:65" s="14" customFormat="1" x14ac:dyDescent="0.2">
      <c r="B192" s="216"/>
      <c r="C192" s="217"/>
      <c r="D192" s="200" t="s">
        <v>152</v>
      </c>
      <c r="E192" s="218" t="s">
        <v>1</v>
      </c>
      <c r="F192" s="219" t="s">
        <v>156</v>
      </c>
      <c r="G192" s="217"/>
      <c r="H192" s="220">
        <v>6.3E-2</v>
      </c>
      <c r="I192" s="221"/>
      <c r="J192" s="217"/>
      <c r="K192" s="217"/>
      <c r="L192" s="222"/>
      <c r="M192" s="223"/>
      <c r="N192" s="224"/>
      <c r="O192" s="224"/>
      <c r="P192" s="224"/>
      <c r="Q192" s="224"/>
      <c r="R192" s="224"/>
      <c r="S192" s="224"/>
      <c r="T192" s="225"/>
      <c r="AT192" s="226" t="s">
        <v>152</v>
      </c>
      <c r="AU192" s="226" t="s">
        <v>85</v>
      </c>
      <c r="AV192" s="14" t="s">
        <v>149</v>
      </c>
      <c r="AW192" s="14" t="s">
        <v>31</v>
      </c>
      <c r="AX192" s="14" t="s">
        <v>83</v>
      </c>
      <c r="AY192" s="226" t="s">
        <v>141</v>
      </c>
    </row>
    <row r="193" spans="1:65" s="2" customFormat="1" ht="24.15" customHeight="1" x14ac:dyDescent="0.2">
      <c r="A193" s="34"/>
      <c r="B193" s="35"/>
      <c r="C193" s="238" t="s">
        <v>234</v>
      </c>
      <c r="D193" s="238" t="s">
        <v>204</v>
      </c>
      <c r="E193" s="239" t="s">
        <v>235</v>
      </c>
      <c r="F193" s="240" t="s">
        <v>236</v>
      </c>
      <c r="G193" s="241" t="s">
        <v>219</v>
      </c>
      <c r="H193" s="242">
        <v>0.29499999999999998</v>
      </c>
      <c r="I193" s="243"/>
      <c r="J193" s="244">
        <f>ROUND(I193*H193,2)</f>
        <v>0</v>
      </c>
      <c r="K193" s="240" t="s">
        <v>147</v>
      </c>
      <c r="L193" s="39"/>
      <c r="M193" s="245" t="s">
        <v>1</v>
      </c>
      <c r="N193" s="246"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149</v>
      </c>
      <c r="AT193" s="198" t="s">
        <v>204</v>
      </c>
      <c r="AU193" s="198" t="s">
        <v>85</v>
      </c>
      <c r="AY193" s="17" t="s">
        <v>141</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149</v>
      </c>
      <c r="BM193" s="198" t="s">
        <v>237</v>
      </c>
    </row>
    <row r="194" spans="1:65" s="2" customFormat="1" ht="45" x14ac:dyDescent="0.2">
      <c r="A194" s="34"/>
      <c r="B194" s="35"/>
      <c r="C194" s="36"/>
      <c r="D194" s="200" t="s">
        <v>151</v>
      </c>
      <c r="E194" s="36"/>
      <c r="F194" s="201" t="s">
        <v>238</v>
      </c>
      <c r="G194" s="36"/>
      <c r="H194" s="36"/>
      <c r="I194" s="202"/>
      <c r="J194" s="36"/>
      <c r="K194" s="36"/>
      <c r="L194" s="39"/>
      <c r="M194" s="203"/>
      <c r="N194" s="204"/>
      <c r="O194" s="71"/>
      <c r="P194" s="71"/>
      <c r="Q194" s="71"/>
      <c r="R194" s="71"/>
      <c r="S194" s="71"/>
      <c r="T194" s="72"/>
      <c r="U194" s="34"/>
      <c r="V194" s="34"/>
      <c r="W194" s="34"/>
      <c r="X194" s="34"/>
      <c r="Y194" s="34"/>
      <c r="Z194" s="34"/>
      <c r="AA194" s="34"/>
      <c r="AB194" s="34"/>
      <c r="AC194" s="34"/>
      <c r="AD194" s="34"/>
      <c r="AE194" s="34"/>
      <c r="AT194" s="17" t="s">
        <v>151</v>
      </c>
      <c r="AU194" s="17" t="s">
        <v>85</v>
      </c>
    </row>
    <row r="195" spans="1:65" s="15" customFormat="1" x14ac:dyDescent="0.2">
      <c r="B195" s="227"/>
      <c r="C195" s="228"/>
      <c r="D195" s="200" t="s">
        <v>152</v>
      </c>
      <c r="E195" s="229" t="s">
        <v>1</v>
      </c>
      <c r="F195" s="230" t="s">
        <v>239</v>
      </c>
      <c r="G195" s="228"/>
      <c r="H195" s="229" t="s">
        <v>1</v>
      </c>
      <c r="I195" s="231"/>
      <c r="J195" s="228"/>
      <c r="K195" s="228"/>
      <c r="L195" s="232"/>
      <c r="M195" s="233"/>
      <c r="N195" s="234"/>
      <c r="O195" s="234"/>
      <c r="P195" s="234"/>
      <c r="Q195" s="234"/>
      <c r="R195" s="234"/>
      <c r="S195" s="234"/>
      <c r="T195" s="235"/>
      <c r="AT195" s="236" t="s">
        <v>152</v>
      </c>
      <c r="AU195" s="236" t="s">
        <v>85</v>
      </c>
      <c r="AV195" s="15" t="s">
        <v>83</v>
      </c>
      <c r="AW195" s="15" t="s">
        <v>31</v>
      </c>
      <c r="AX195" s="15" t="s">
        <v>75</v>
      </c>
      <c r="AY195" s="236" t="s">
        <v>141</v>
      </c>
    </row>
    <row r="196" spans="1:65" s="13" customFormat="1" x14ac:dyDescent="0.2">
      <c r="B196" s="205"/>
      <c r="C196" s="206"/>
      <c r="D196" s="200" t="s">
        <v>152</v>
      </c>
      <c r="E196" s="207" t="s">
        <v>1</v>
      </c>
      <c r="F196" s="208" t="s">
        <v>233</v>
      </c>
      <c r="G196" s="206"/>
      <c r="H196" s="209">
        <v>0.03</v>
      </c>
      <c r="I196" s="210"/>
      <c r="J196" s="206"/>
      <c r="K196" s="206"/>
      <c r="L196" s="211"/>
      <c r="M196" s="212"/>
      <c r="N196" s="213"/>
      <c r="O196" s="213"/>
      <c r="P196" s="213"/>
      <c r="Q196" s="213"/>
      <c r="R196" s="213"/>
      <c r="S196" s="213"/>
      <c r="T196" s="214"/>
      <c r="AT196" s="215" t="s">
        <v>152</v>
      </c>
      <c r="AU196" s="215" t="s">
        <v>85</v>
      </c>
      <c r="AV196" s="13" t="s">
        <v>85</v>
      </c>
      <c r="AW196" s="13" t="s">
        <v>31</v>
      </c>
      <c r="AX196" s="13" t="s">
        <v>75</v>
      </c>
      <c r="AY196" s="215" t="s">
        <v>141</v>
      </c>
    </row>
    <row r="197" spans="1:65" s="13" customFormat="1" x14ac:dyDescent="0.2">
      <c r="B197" s="205"/>
      <c r="C197" s="206"/>
      <c r="D197" s="200" t="s">
        <v>152</v>
      </c>
      <c r="E197" s="207" t="s">
        <v>1</v>
      </c>
      <c r="F197" s="208" t="s">
        <v>224</v>
      </c>
      <c r="G197" s="206"/>
      <c r="H197" s="209">
        <v>0.09</v>
      </c>
      <c r="I197" s="210"/>
      <c r="J197" s="206"/>
      <c r="K197" s="206"/>
      <c r="L197" s="211"/>
      <c r="M197" s="212"/>
      <c r="N197" s="213"/>
      <c r="O197" s="213"/>
      <c r="P197" s="213"/>
      <c r="Q197" s="213"/>
      <c r="R197" s="213"/>
      <c r="S197" s="213"/>
      <c r="T197" s="214"/>
      <c r="AT197" s="215" t="s">
        <v>152</v>
      </c>
      <c r="AU197" s="215" t="s">
        <v>85</v>
      </c>
      <c r="AV197" s="13" t="s">
        <v>85</v>
      </c>
      <c r="AW197" s="13" t="s">
        <v>31</v>
      </c>
      <c r="AX197" s="13" t="s">
        <v>75</v>
      </c>
      <c r="AY197" s="215" t="s">
        <v>141</v>
      </c>
    </row>
    <row r="198" spans="1:65" s="13" customFormat="1" x14ac:dyDescent="0.2">
      <c r="B198" s="205"/>
      <c r="C198" s="206"/>
      <c r="D198" s="200" t="s">
        <v>152</v>
      </c>
      <c r="E198" s="207" t="s">
        <v>1</v>
      </c>
      <c r="F198" s="208" t="s">
        <v>225</v>
      </c>
      <c r="G198" s="206"/>
      <c r="H198" s="209">
        <v>0.14199999999999999</v>
      </c>
      <c r="I198" s="210"/>
      <c r="J198" s="206"/>
      <c r="K198" s="206"/>
      <c r="L198" s="211"/>
      <c r="M198" s="212"/>
      <c r="N198" s="213"/>
      <c r="O198" s="213"/>
      <c r="P198" s="213"/>
      <c r="Q198" s="213"/>
      <c r="R198" s="213"/>
      <c r="S198" s="213"/>
      <c r="T198" s="214"/>
      <c r="AT198" s="215" t="s">
        <v>152</v>
      </c>
      <c r="AU198" s="215" t="s">
        <v>85</v>
      </c>
      <c r="AV198" s="13" t="s">
        <v>85</v>
      </c>
      <c r="AW198" s="13" t="s">
        <v>31</v>
      </c>
      <c r="AX198" s="13" t="s">
        <v>75</v>
      </c>
      <c r="AY198" s="215" t="s">
        <v>141</v>
      </c>
    </row>
    <row r="199" spans="1:65" s="13" customFormat="1" x14ac:dyDescent="0.2">
      <c r="B199" s="205"/>
      <c r="C199" s="206"/>
      <c r="D199" s="200" t="s">
        <v>152</v>
      </c>
      <c r="E199" s="207" t="s">
        <v>1</v>
      </c>
      <c r="F199" s="208" t="s">
        <v>232</v>
      </c>
      <c r="G199" s="206"/>
      <c r="H199" s="209">
        <v>3.3000000000000002E-2</v>
      </c>
      <c r="I199" s="210"/>
      <c r="J199" s="206"/>
      <c r="K199" s="206"/>
      <c r="L199" s="211"/>
      <c r="M199" s="212"/>
      <c r="N199" s="213"/>
      <c r="O199" s="213"/>
      <c r="P199" s="213"/>
      <c r="Q199" s="213"/>
      <c r="R199" s="213"/>
      <c r="S199" s="213"/>
      <c r="T199" s="214"/>
      <c r="AT199" s="215" t="s">
        <v>152</v>
      </c>
      <c r="AU199" s="215" t="s">
        <v>85</v>
      </c>
      <c r="AV199" s="13" t="s">
        <v>85</v>
      </c>
      <c r="AW199" s="13" t="s">
        <v>31</v>
      </c>
      <c r="AX199" s="13" t="s">
        <v>75</v>
      </c>
      <c r="AY199" s="215" t="s">
        <v>141</v>
      </c>
    </row>
    <row r="200" spans="1:65" s="14" customFormat="1" x14ac:dyDescent="0.2">
      <c r="B200" s="216"/>
      <c r="C200" s="217"/>
      <c r="D200" s="200" t="s">
        <v>152</v>
      </c>
      <c r="E200" s="218" t="s">
        <v>1</v>
      </c>
      <c r="F200" s="219" t="s">
        <v>156</v>
      </c>
      <c r="G200" s="217"/>
      <c r="H200" s="220">
        <v>0.29499999999999998</v>
      </c>
      <c r="I200" s="221"/>
      <c r="J200" s="217"/>
      <c r="K200" s="217"/>
      <c r="L200" s="222"/>
      <c r="M200" s="223"/>
      <c r="N200" s="224"/>
      <c r="O200" s="224"/>
      <c r="P200" s="224"/>
      <c r="Q200" s="224"/>
      <c r="R200" s="224"/>
      <c r="S200" s="224"/>
      <c r="T200" s="225"/>
      <c r="AT200" s="226" t="s">
        <v>152</v>
      </c>
      <c r="AU200" s="226" t="s">
        <v>85</v>
      </c>
      <c r="AV200" s="14" t="s">
        <v>149</v>
      </c>
      <c r="AW200" s="14" t="s">
        <v>31</v>
      </c>
      <c r="AX200" s="14" t="s">
        <v>83</v>
      </c>
      <c r="AY200" s="226" t="s">
        <v>141</v>
      </c>
    </row>
    <row r="201" spans="1:65" s="2" customFormat="1" ht="24.15" customHeight="1" x14ac:dyDescent="0.2">
      <c r="A201" s="34"/>
      <c r="B201" s="35"/>
      <c r="C201" s="238" t="s">
        <v>240</v>
      </c>
      <c r="D201" s="238" t="s">
        <v>204</v>
      </c>
      <c r="E201" s="239" t="s">
        <v>241</v>
      </c>
      <c r="F201" s="240" t="s">
        <v>242</v>
      </c>
      <c r="G201" s="241" t="s">
        <v>243</v>
      </c>
      <c r="H201" s="242">
        <v>10042.4</v>
      </c>
      <c r="I201" s="243"/>
      <c r="J201" s="244">
        <f>ROUND(I201*H201,2)</f>
        <v>0</v>
      </c>
      <c r="K201" s="240" t="s">
        <v>147</v>
      </c>
      <c r="L201" s="39"/>
      <c r="M201" s="245" t="s">
        <v>1</v>
      </c>
      <c r="N201" s="246"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149</v>
      </c>
      <c r="AT201" s="198" t="s">
        <v>204</v>
      </c>
      <c r="AU201" s="198" t="s">
        <v>85</v>
      </c>
      <c r="AY201" s="17" t="s">
        <v>141</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149</v>
      </c>
      <c r="BM201" s="198" t="s">
        <v>244</v>
      </c>
    </row>
    <row r="202" spans="1:65" s="2" customFormat="1" ht="63" x14ac:dyDescent="0.2">
      <c r="A202" s="34"/>
      <c r="B202" s="35"/>
      <c r="C202" s="36"/>
      <c r="D202" s="200" t="s">
        <v>151</v>
      </c>
      <c r="E202" s="36"/>
      <c r="F202" s="201" t="s">
        <v>245</v>
      </c>
      <c r="G202" s="36"/>
      <c r="H202" s="36"/>
      <c r="I202" s="202"/>
      <c r="J202" s="36"/>
      <c r="K202" s="36"/>
      <c r="L202" s="39"/>
      <c r="M202" s="203"/>
      <c r="N202" s="204"/>
      <c r="O202" s="71"/>
      <c r="P202" s="71"/>
      <c r="Q202" s="71"/>
      <c r="R202" s="71"/>
      <c r="S202" s="71"/>
      <c r="T202" s="72"/>
      <c r="U202" s="34"/>
      <c r="V202" s="34"/>
      <c r="W202" s="34"/>
      <c r="X202" s="34"/>
      <c r="Y202" s="34"/>
      <c r="Z202" s="34"/>
      <c r="AA202" s="34"/>
      <c r="AB202" s="34"/>
      <c r="AC202" s="34"/>
      <c r="AD202" s="34"/>
      <c r="AE202" s="34"/>
      <c r="AT202" s="17" t="s">
        <v>151</v>
      </c>
      <c r="AU202" s="17" t="s">
        <v>85</v>
      </c>
    </row>
    <row r="203" spans="1:65" s="13" customFormat="1" x14ac:dyDescent="0.2">
      <c r="B203" s="205"/>
      <c r="C203" s="206"/>
      <c r="D203" s="200" t="s">
        <v>152</v>
      </c>
      <c r="E203" s="207" t="s">
        <v>1</v>
      </c>
      <c r="F203" s="208" t="s">
        <v>246</v>
      </c>
      <c r="G203" s="206"/>
      <c r="H203" s="209">
        <v>10654</v>
      </c>
      <c r="I203" s="210"/>
      <c r="J203" s="206"/>
      <c r="K203" s="206"/>
      <c r="L203" s="211"/>
      <c r="M203" s="212"/>
      <c r="N203" s="213"/>
      <c r="O203" s="213"/>
      <c r="P203" s="213"/>
      <c r="Q203" s="213"/>
      <c r="R203" s="213"/>
      <c r="S203" s="213"/>
      <c r="T203" s="214"/>
      <c r="AT203" s="215" t="s">
        <v>152</v>
      </c>
      <c r="AU203" s="215" t="s">
        <v>85</v>
      </c>
      <c r="AV203" s="13" t="s">
        <v>85</v>
      </c>
      <c r="AW203" s="13" t="s">
        <v>31</v>
      </c>
      <c r="AX203" s="13" t="s">
        <v>75</v>
      </c>
      <c r="AY203" s="215" t="s">
        <v>141</v>
      </c>
    </row>
    <row r="204" spans="1:65" s="13" customFormat="1" x14ac:dyDescent="0.2">
      <c r="B204" s="205"/>
      <c r="C204" s="206"/>
      <c r="D204" s="200" t="s">
        <v>152</v>
      </c>
      <c r="E204" s="207" t="s">
        <v>1</v>
      </c>
      <c r="F204" s="208" t="s">
        <v>247</v>
      </c>
      <c r="G204" s="206"/>
      <c r="H204" s="209">
        <v>-21.6</v>
      </c>
      <c r="I204" s="210"/>
      <c r="J204" s="206"/>
      <c r="K204" s="206"/>
      <c r="L204" s="211"/>
      <c r="M204" s="212"/>
      <c r="N204" s="213"/>
      <c r="O204" s="213"/>
      <c r="P204" s="213"/>
      <c r="Q204" s="213"/>
      <c r="R204" s="213"/>
      <c r="S204" s="213"/>
      <c r="T204" s="214"/>
      <c r="AT204" s="215" t="s">
        <v>152</v>
      </c>
      <c r="AU204" s="215" t="s">
        <v>85</v>
      </c>
      <c r="AV204" s="13" t="s">
        <v>85</v>
      </c>
      <c r="AW204" s="13" t="s">
        <v>31</v>
      </c>
      <c r="AX204" s="13" t="s">
        <v>75</v>
      </c>
      <c r="AY204" s="215" t="s">
        <v>141</v>
      </c>
    </row>
    <row r="205" spans="1:65" s="13" customFormat="1" x14ac:dyDescent="0.2">
      <c r="B205" s="205"/>
      <c r="C205" s="206"/>
      <c r="D205" s="200" t="s">
        <v>152</v>
      </c>
      <c r="E205" s="207" t="s">
        <v>1</v>
      </c>
      <c r="F205" s="208" t="s">
        <v>248</v>
      </c>
      <c r="G205" s="206"/>
      <c r="H205" s="209">
        <v>-590</v>
      </c>
      <c r="I205" s="210"/>
      <c r="J205" s="206"/>
      <c r="K205" s="206"/>
      <c r="L205" s="211"/>
      <c r="M205" s="212"/>
      <c r="N205" s="213"/>
      <c r="O205" s="213"/>
      <c r="P205" s="213"/>
      <c r="Q205" s="213"/>
      <c r="R205" s="213"/>
      <c r="S205" s="213"/>
      <c r="T205" s="214"/>
      <c r="AT205" s="215" t="s">
        <v>152</v>
      </c>
      <c r="AU205" s="215" t="s">
        <v>85</v>
      </c>
      <c r="AV205" s="13" t="s">
        <v>85</v>
      </c>
      <c r="AW205" s="13" t="s">
        <v>31</v>
      </c>
      <c r="AX205" s="13" t="s">
        <v>75</v>
      </c>
      <c r="AY205" s="215" t="s">
        <v>141</v>
      </c>
    </row>
    <row r="206" spans="1:65" s="14" customFormat="1" x14ac:dyDescent="0.2">
      <c r="B206" s="216"/>
      <c r="C206" s="217"/>
      <c r="D206" s="200" t="s">
        <v>152</v>
      </c>
      <c r="E206" s="218" t="s">
        <v>1</v>
      </c>
      <c r="F206" s="219" t="s">
        <v>156</v>
      </c>
      <c r="G206" s="217"/>
      <c r="H206" s="220">
        <v>10042.4</v>
      </c>
      <c r="I206" s="221"/>
      <c r="J206" s="217"/>
      <c r="K206" s="217"/>
      <c r="L206" s="222"/>
      <c r="M206" s="223"/>
      <c r="N206" s="224"/>
      <c r="O206" s="224"/>
      <c r="P206" s="224"/>
      <c r="Q206" s="224"/>
      <c r="R206" s="224"/>
      <c r="S206" s="224"/>
      <c r="T206" s="225"/>
      <c r="AT206" s="226" t="s">
        <v>152</v>
      </c>
      <c r="AU206" s="226" t="s">
        <v>85</v>
      </c>
      <c r="AV206" s="14" t="s">
        <v>149</v>
      </c>
      <c r="AW206" s="14" t="s">
        <v>31</v>
      </c>
      <c r="AX206" s="14" t="s">
        <v>83</v>
      </c>
      <c r="AY206" s="226" t="s">
        <v>141</v>
      </c>
    </row>
    <row r="207" spans="1:65" s="2" customFormat="1" ht="33" customHeight="1" x14ac:dyDescent="0.2">
      <c r="A207" s="34"/>
      <c r="B207" s="35"/>
      <c r="C207" s="238" t="s">
        <v>249</v>
      </c>
      <c r="D207" s="238" t="s">
        <v>204</v>
      </c>
      <c r="E207" s="239" t="s">
        <v>250</v>
      </c>
      <c r="F207" s="240" t="s">
        <v>251</v>
      </c>
      <c r="G207" s="241" t="s">
        <v>146</v>
      </c>
      <c r="H207" s="242">
        <v>8454</v>
      </c>
      <c r="I207" s="243"/>
      <c r="J207" s="244">
        <f>ROUND(I207*H207,2)</f>
        <v>0</v>
      </c>
      <c r="K207" s="240" t="s">
        <v>147</v>
      </c>
      <c r="L207" s="39"/>
      <c r="M207" s="245" t="s">
        <v>1</v>
      </c>
      <c r="N207" s="246" t="s">
        <v>40</v>
      </c>
      <c r="O207" s="71"/>
      <c r="P207" s="196">
        <f>O207*H207</f>
        <v>0</v>
      </c>
      <c r="Q207" s="196">
        <v>0</v>
      </c>
      <c r="R207" s="196">
        <f>Q207*H207</f>
        <v>0</v>
      </c>
      <c r="S207" s="196">
        <v>0</v>
      </c>
      <c r="T207" s="197">
        <f>S207*H207</f>
        <v>0</v>
      </c>
      <c r="U207" s="34"/>
      <c r="V207" s="34"/>
      <c r="W207" s="34"/>
      <c r="X207" s="34"/>
      <c r="Y207" s="34"/>
      <c r="Z207" s="34"/>
      <c r="AA207" s="34"/>
      <c r="AB207" s="34"/>
      <c r="AC207" s="34"/>
      <c r="AD207" s="34"/>
      <c r="AE207" s="34"/>
      <c r="AR207" s="198" t="s">
        <v>149</v>
      </c>
      <c r="AT207" s="198" t="s">
        <v>204</v>
      </c>
      <c r="AU207" s="198" t="s">
        <v>85</v>
      </c>
      <c r="AY207" s="17" t="s">
        <v>141</v>
      </c>
      <c r="BE207" s="199">
        <f>IF(N207="základní",J207,0)</f>
        <v>0</v>
      </c>
      <c r="BF207" s="199">
        <f>IF(N207="snížená",J207,0)</f>
        <v>0</v>
      </c>
      <c r="BG207" s="199">
        <f>IF(N207="zákl. přenesená",J207,0)</f>
        <v>0</v>
      </c>
      <c r="BH207" s="199">
        <f>IF(N207="sníž. přenesená",J207,0)</f>
        <v>0</v>
      </c>
      <c r="BI207" s="199">
        <f>IF(N207="nulová",J207,0)</f>
        <v>0</v>
      </c>
      <c r="BJ207" s="17" t="s">
        <v>83</v>
      </c>
      <c r="BK207" s="199">
        <f>ROUND(I207*H207,2)</f>
        <v>0</v>
      </c>
      <c r="BL207" s="17" t="s">
        <v>149</v>
      </c>
      <c r="BM207" s="198" t="s">
        <v>252</v>
      </c>
    </row>
    <row r="208" spans="1:65" s="2" customFormat="1" ht="72" x14ac:dyDescent="0.2">
      <c r="A208" s="34"/>
      <c r="B208" s="35"/>
      <c r="C208" s="36"/>
      <c r="D208" s="200" t="s">
        <v>151</v>
      </c>
      <c r="E208" s="36"/>
      <c r="F208" s="201" t="s">
        <v>253</v>
      </c>
      <c r="G208" s="36"/>
      <c r="H208" s="36"/>
      <c r="I208" s="202"/>
      <c r="J208" s="36"/>
      <c r="K208" s="36"/>
      <c r="L208" s="39"/>
      <c r="M208" s="203"/>
      <c r="N208" s="204"/>
      <c r="O208" s="71"/>
      <c r="P208" s="71"/>
      <c r="Q208" s="71"/>
      <c r="R208" s="71"/>
      <c r="S208" s="71"/>
      <c r="T208" s="72"/>
      <c r="U208" s="34"/>
      <c r="V208" s="34"/>
      <c r="W208" s="34"/>
      <c r="X208" s="34"/>
      <c r="Y208" s="34"/>
      <c r="Z208" s="34"/>
      <c r="AA208" s="34"/>
      <c r="AB208" s="34"/>
      <c r="AC208" s="34"/>
      <c r="AD208" s="34"/>
      <c r="AE208" s="34"/>
      <c r="AT208" s="17" t="s">
        <v>151</v>
      </c>
      <c r="AU208" s="17" t="s">
        <v>85</v>
      </c>
    </row>
    <row r="209" spans="1:65" s="2" customFormat="1" ht="18" x14ac:dyDescent="0.2">
      <c r="A209" s="34"/>
      <c r="B209" s="35"/>
      <c r="C209" s="36"/>
      <c r="D209" s="200" t="s">
        <v>168</v>
      </c>
      <c r="E209" s="36"/>
      <c r="F209" s="237" t="s">
        <v>254</v>
      </c>
      <c r="G209" s="36"/>
      <c r="H209" s="36"/>
      <c r="I209" s="202"/>
      <c r="J209" s="36"/>
      <c r="K209" s="36"/>
      <c r="L209" s="39"/>
      <c r="M209" s="203"/>
      <c r="N209" s="204"/>
      <c r="O209" s="71"/>
      <c r="P209" s="71"/>
      <c r="Q209" s="71"/>
      <c r="R209" s="71"/>
      <c r="S209" s="71"/>
      <c r="T209" s="72"/>
      <c r="U209" s="34"/>
      <c r="V209" s="34"/>
      <c r="W209" s="34"/>
      <c r="X209" s="34"/>
      <c r="Y209" s="34"/>
      <c r="Z209" s="34"/>
      <c r="AA209" s="34"/>
      <c r="AB209" s="34"/>
      <c r="AC209" s="34"/>
      <c r="AD209" s="34"/>
      <c r="AE209" s="34"/>
      <c r="AT209" s="17" t="s">
        <v>168</v>
      </c>
      <c r="AU209" s="17" t="s">
        <v>85</v>
      </c>
    </row>
    <row r="210" spans="1:65" s="15" customFormat="1" x14ac:dyDescent="0.2">
      <c r="B210" s="227"/>
      <c r="C210" s="228"/>
      <c r="D210" s="200" t="s">
        <v>152</v>
      </c>
      <c r="E210" s="229" t="s">
        <v>1</v>
      </c>
      <c r="F210" s="230" t="s">
        <v>239</v>
      </c>
      <c r="G210" s="228"/>
      <c r="H210" s="229" t="s">
        <v>1</v>
      </c>
      <c r="I210" s="231"/>
      <c r="J210" s="228"/>
      <c r="K210" s="228"/>
      <c r="L210" s="232"/>
      <c r="M210" s="233"/>
      <c r="N210" s="234"/>
      <c r="O210" s="234"/>
      <c r="P210" s="234"/>
      <c r="Q210" s="234"/>
      <c r="R210" s="234"/>
      <c r="S210" s="234"/>
      <c r="T210" s="235"/>
      <c r="AT210" s="236" t="s">
        <v>152</v>
      </c>
      <c r="AU210" s="236" t="s">
        <v>85</v>
      </c>
      <c r="AV210" s="15" t="s">
        <v>83</v>
      </c>
      <c r="AW210" s="15" t="s">
        <v>31</v>
      </c>
      <c r="AX210" s="15" t="s">
        <v>75</v>
      </c>
      <c r="AY210" s="236" t="s">
        <v>141</v>
      </c>
    </row>
    <row r="211" spans="1:65" s="13" customFormat="1" x14ac:dyDescent="0.2">
      <c r="B211" s="205"/>
      <c r="C211" s="206"/>
      <c r="D211" s="200" t="s">
        <v>152</v>
      </c>
      <c r="E211" s="207" t="s">
        <v>1</v>
      </c>
      <c r="F211" s="208" t="s">
        <v>170</v>
      </c>
      <c r="G211" s="206"/>
      <c r="H211" s="209">
        <v>8949.36</v>
      </c>
      <c r="I211" s="210"/>
      <c r="J211" s="206"/>
      <c r="K211" s="206"/>
      <c r="L211" s="211"/>
      <c r="M211" s="212"/>
      <c r="N211" s="213"/>
      <c r="O211" s="213"/>
      <c r="P211" s="213"/>
      <c r="Q211" s="213"/>
      <c r="R211" s="213"/>
      <c r="S211" s="213"/>
      <c r="T211" s="214"/>
      <c r="AT211" s="215" t="s">
        <v>152</v>
      </c>
      <c r="AU211" s="215" t="s">
        <v>85</v>
      </c>
      <c r="AV211" s="13" t="s">
        <v>85</v>
      </c>
      <c r="AW211" s="13" t="s">
        <v>31</v>
      </c>
      <c r="AX211" s="13" t="s">
        <v>75</v>
      </c>
      <c r="AY211" s="215" t="s">
        <v>141</v>
      </c>
    </row>
    <row r="212" spans="1:65" s="13" customFormat="1" x14ac:dyDescent="0.2">
      <c r="B212" s="205"/>
      <c r="C212" s="206"/>
      <c r="D212" s="200" t="s">
        <v>152</v>
      </c>
      <c r="E212" s="207" t="s">
        <v>1</v>
      </c>
      <c r="F212" s="208" t="s">
        <v>255</v>
      </c>
      <c r="G212" s="206"/>
      <c r="H212" s="209">
        <v>-495.6</v>
      </c>
      <c r="I212" s="210"/>
      <c r="J212" s="206"/>
      <c r="K212" s="206"/>
      <c r="L212" s="211"/>
      <c r="M212" s="212"/>
      <c r="N212" s="213"/>
      <c r="O212" s="213"/>
      <c r="P212" s="213"/>
      <c r="Q212" s="213"/>
      <c r="R212" s="213"/>
      <c r="S212" s="213"/>
      <c r="T212" s="214"/>
      <c r="AT212" s="215" t="s">
        <v>152</v>
      </c>
      <c r="AU212" s="215" t="s">
        <v>85</v>
      </c>
      <c r="AV212" s="13" t="s">
        <v>85</v>
      </c>
      <c r="AW212" s="13" t="s">
        <v>31</v>
      </c>
      <c r="AX212" s="13" t="s">
        <v>75</v>
      </c>
      <c r="AY212" s="215" t="s">
        <v>141</v>
      </c>
    </row>
    <row r="213" spans="1:65" s="13" customFormat="1" x14ac:dyDescent="0.2">
      <c r="B213" s="205"/>
      <c r="C213" s="206"/>
      <c r="D213" s="200" t="s">
        <v>152</v>
      </c>
      <c r="E213" s="207" t="s">
        <v>1</v>
      </c>
      <c r="F213" s="208" t="s">
        <v>256</v>
      </c>
      <c r="G213" s="206"/>
      <c r="H213" s="209">
        <v>0.24</v>
      </c>
      <c r="I213" s="210"/>
      <c r="J213" s="206"/>
      <c r="K213" s="206"/>
      <c r="L213" s="211"/>
      <c r="M213" s="212"/>
      <c r="N213" s="213"/>
      <c r="O213" s="213"/>
      <c r="P213" s="213"/>
      <c r="Q213" s="213"/>
      <c r="R213" s="213"/>
      <c r="S213" s="213"/>
      <c r="T213" s="214"/>
      <c r="AT213" s="215" t="s">
        <v>152</v>
      </c>
      <c r="AU213" s="215" t="s">
        <v>85</v>
      </c>
      <c r="AV213" s="13" t="s">
        <v>85</v>
      </c>
      <c r="AW213" s="13" t="s">
        <v>31</v>
      </c>
      <c r="AX213" s="13" t="s">
        <v>75</v>
      </c>
      <c r="AY213" s="215" t="s">
        <v>141</v>
      </c>
    </row>
    <row r="214" spans="1:65" s="14" customFormat="1" x14ac:dyDescent="0.2">
      <c r="B214" s="216"/>
      <c r="C214" s="217"/>
      <c r="D214" s="200" t="s">
        <v>152</v>
      </c>
      <c r="E214" s="218" t="s">
        <v>1</v>
      </c>
      <c r="F214" s="219" t="s">
        <v>156</v>
      </c>
      <c r="G214" s="217"/>
      <c r="H214" s="220">
        <v>8454</v>
      </c>
      <c r="I214" s="221"/>
      <c r="J214" s="217"/>
      <c r="K214" s="217"/>
      <c r="L214" s="222"/>
      <c r="M214" s="223"/>
      <c r="N214" s="224"/>
      <c r="O214" s="224"/>
      <c r="P214" s="224"/>
      <c r="Q214" s="224"/>
      <c r="R214" s="224"/>
      <c r="S214" s="224"/>
      <c r="T214" s="225"/>
      <c r="AT214" s="226" t="s">
        <v>152</v>
      </c>
      <c r="AU214" s="226" t="s">
        <v>85</v>
      </c>
      <c r="AV214" s="14" t="s">
        <v>149</v>
      </c>
      <c r="AW214" s="14" t="s">
        <v>31</v>
      </c>
      <c r="AX214" s="14" t="s">
        <v>83</v>
      </c>
      <c r="AY214" s="226" t="s">
        <v>141</v>
      </c>
    </row>
    <row r="215" spans="1:65" s="2" customFormat="1" ht="24.15" customHeight="1" x14ac:dyDescent="0.2">
      <c r="A215" s="34"/>
      <c r="B215" s="35"/>
      <c r="C215" s="238" t="s">
        <v>257</v>
      </c>
      <c r="D215" s="238" t="s">
        <v>204</v>
      </c>
      <c r="E215" s="239" t="s">
        <v>258</v>
      </c>
      <c r="F215" s="240" t="s">
        <v>259</v>
      </c>
      <c r="G215" s="241" t="s">
        <v>219</v>
      </c>
      <c r="H215" s="242">
        <v>0.29499999999999998</v>
      </c>
      <c r="I215" s="243"/>
      <c r="J215" s="244">
        <f>ROUND(I215*H215,2)</f>
        <v>0</v>
      </c>
      <c r="K215" s="240" t="s">
        <v>147</v>
      </c>
      <c r="L215" s="39"/>
      <c r="M215" s="245" t="s">
        <v>1</v>
      </c>
      <c r="N215" s="246"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149</v>
      </c>
      <c r="AT215" s="198" t="s">
        <v>204</v>
      </c>
      <c r="AU215" s="198" t="s">
        <v>85</v>
      </c>
      <c r="AY215" s="17" t="s">
        <v>141</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149</v>
      </c>
      <c r="BM215" s="198" t="s">
        <v>260</v>
      </c>
    </row>
    <row r="216" spans="1:65" s="2" customFormat="1" ht="99" x14ac:dyDescent="0.2">
      <c r="A216" s="34"/>
      <c r="B216" s="35"/>
      <c r="C216" s="36"/>
      <c r="D216" s="200" t="s">
        <v>151</v>
      </c>
      <c r="E216" s="36"/>
      <c r="F216" s="201" t="s">
        <v>261</v>
      </c>
      <c r="G216" s="36"/>
      <c r="H216" s="36"/>
      <c r="I216" s="202"/>
      <c r="J216" s="36"/>
      <c r="K216" s="36"/>
      <c r="L216" s="39"/>
      <c r="M216" s="203"/>
      <c r="N216" s="204"/>
      <c r="O216" s="71"/>
      <c r="P216" s="71"/>
      <c r="Q216" s="71"/>
      <c r="R216" s="71"/>
      <c r="S216" s="71"/>
      <c r="T216" s="72"/>
      <c r="U216" s="34"/>
      <c r="V216" s="34"/>
      <c r="W216" s="34"/>
      <c r="X216" s="34"/>
      <c r="Y216" s="34"/>
      <c r="Z216" s="34"/>
      <c r="AA216" s="34"/>
      <c r="AB216" s="34"/>
      <c r="AC216" s="34"/>
      <c r="AD216" s="34"/>
      <c r="AE216" s="34"/>
      <c r="AT216" s="17" t="s">
        <v>151</v>
      </c>
      <c r="AU216" s="17" t="s">
        <v>85</v>
      </c>
    </row>
    <row r="217" spans="1:65" s="13" customFormat="1" x14ac:dyDescent="0.2">
      <c r="B217" s="205"/>
      <c r="C217" s="206"/>
      <c r="D217" s="200" t="s">
        <v>152</v>
      </c>
      <c r="E217" s="207" t="s">
        <v>1</v>
      </c>
      <c r="F217" s="208" t="s">
        <v>262</v>
      </c>
      <c r="G217" s="206"/>
      <c r="H217" s="209">
        <v>0.03</v>
      </c>
      <c r="I217" s="210"/>
      <c r="J217" s="206"/>
      <c r="K217" s="206"/>
      <c r="L217" s="211"/>
      <c r="M217" s="212"/>
      <c r="N217" s="213"/>
      <c r="O217" s="213"/>
      <c r="P217" s="213"/>
      <c r="Q217" s="213"/>
      <c r="R217" s="213"/>
      <c r="S217" s="213"/>
      <c r="T217" s="214"/>
      <c r="AT217" s="215" t="s">
        <v>152</v>
      </c>
      <c r="AU217" s="215" t="s">
        <v>85</v>
      </c>
      <c r="AV217" s="13" t="s">
        <v>85</v>
      </c>
      <c r="AW217" s="13" t="s">
        <v>31</v>
      </c>
      <c r="AX217" s="13" t="s">
        <v>75</v>
      </c>
      <c r="AY217" s="215" t="s">
        <v>141</v>
      </c>
    </row>
    <row r="218" spans="1:65" s="13" customFormat="1" x14ac:dyDescent="0.2">
      <c r="B218" s="205"/>
      <c r="C218" s="206"/>
      <c r="D218" s="200" t="s">
        <v>152</v>
      </c>
      <c r="E218" s="207" t="s">
        <v>1</v>
      </c>
      <c r="F218" s="208" t="s">
        <v>263</v>
      </c>
      <c r="G218" s="206"/>
      <c r="H218" s="209">
        <v>0.09</v>
      </c>
      <c r="I218" s="210"/>
      <c r="J218" s="206"/>
      <c r="K218" s="206"/>
      <c r="L218" s="211"/>
      <c r="M218" s="212"/>
      <c r="N218" s="213"/>
      <c r="O218" s="213"/>
      <c r="P218" s="213"/>
      <c r="Q218" s="213"/>
      <c r="R218" s="213"/>
      <c r="S218" s="213"/>
      <c r="T218" s="214"/>
      <c r="AT218" s="215" t="s">
        <v>152</v>
      </c>
      <c r="AU218" s="215" t="s">
        <v>85</v>
      </c>
      <c r="AV218" s="13" t="s">
        <v>85</v>
      </c>
      <c r="AW218" s="13" t="s">
        <v>31</v>
      </c>
      <c r="AX218" s="13" t="s">
        <v>75</v>
      </c>
      <c r="AY218" s="215" t="s">
        <v>141</v>
      </c>
    </row>
    <row r="219" spans="1:65" s="13" customFormat="1" x14ac:dyDescent="0.2">
      <c r="B219" s="205"/>
      <c r="C219" s="206"/>
      <c r="D219" s="200" t="s">
        <v>152</v>
      </c>
      <c r="E219" s="207" t="s">
        <v>1</v>
      </c>
      <c r="F219" s="208" t="s">
        <v>264</v>
      </c>
      <c r="G219" s="206"/>
      <c r="H219" s="209">
        <v>0.14199999999999999</v>
      </c>
      <c r="I219" s="210"/>
      <c r="J219" s="206"/>
      <c r="K219" s="206"/>
      <c r="L219" s="211"/>
      <c r="M219" s="212"/>
      <c r="N219" s="213"/>
      <c r="O219" s="213"/>
      <c r="P219" s="213"/>
      <c r="Q219" s="213"/>
      <c r="R219" s="213"/>
      <c r="S219" s="213"/>
      <c r="T219" s="214"/>
      <c r="AT219" s="215" t="s">
        <v>152</v>
      </c>
      <c r="AU219" s="215" t="s">
        <v>85</v>
      </c>
      <c r="AV219" s="13" t="s">
        <v>85</v>
      </c>
      <c r="AW219" s="13" t="s">
        <v>31</v>
      </c>
      <c r="AX219" s="13" t="s">
        <v>75</v>
      </c>
      <c r="AY219" s="215" t="s">
        <v>141</v>
      </c>
    </row>
    <row r="220" spans="1:65" s="13" customFormat="1" x14ac:dyDescent="0.2">
      <c r="B220" s="205"/>
      <c r="C220" s="206"/>
      <c r="D220" s="200" t="s">
        <v>152</v>
      </c>
      <c r="E220" s="207" t="s">
        <v>1</v>
      </c>
      <c r="F220" s="208" t="s">
        <v>265</v>
      </c>
      <c r="G220" s="206"/>
      <c r="H220" s="209">
        <v>3.3000000000000002E-2</v>
      </c>
      <c r="I220" s="210"/>
      <c r="J220" s="206"/>
      <c r="K220" s="206"/>
      <c r="L220" s="211"/>
      <c r="M220" s="212"/>
      <c r="N220" s="213"/>
      <c r="O220" s="213"/>
      <c r="P220" s="213"/>
      <c r="Q220" s="213"/>
      <c r="R220" s="213"/>
      <c r="S220" s="213"/>
      <c r="T220" s="214"/>
      <c r="AT220" s="215" t="s">
        <v>152</v>
      </c>
      <c r="AU220" s="215" t="s">
        <v>85</v>
      </c>
      <c r="AV220" s="13" t="s">
        <v>85</v>
      </c>
      <c r="AW220" s="13" t="s">
        <v>31</v>
      </c>
      <c r="AX220" s="13" t="s">
        <v>75</v>
      </c>
      <c r="AY220" s="215" t="s">
        <v>141</v>
      </c>
    </row>
    <row r="221" spans="1:65" s="14" customFormat="1" x14ac:dyDescent="0.2">
      <c r="B221" s="216"/>
      <c r="C221" s="217"/>
      <c r="D221" s="200" t="s">
        <v>152</v>
      </c>
      <c r="E221" s="218" t="s">
        <v>1</v>
      </c>
      <c r="F221" s="219" t="s">
        <v>156</v>
      </c>
      <c r="G221" s="217"/>
      <c r="H221" s="220">
        <v>0.29499999999999998</v>
      </c>
      <c r="I221" s="221"/>
      <c r="J221" s="217"/>
      <c r="K221" s="217"/>
      <c r="L221" s="222"/>
      <c r="M221" s="223"/>
      <c r="N221" s="224"/>
      <c r="O221" s="224"/>
      <c r="P221" s="224"/>
      <c r="Q221" s="224"/>
      <c r="R221" s="224"/>
      <c r="S221" s="224"/>
      <c r="T221" s="225"/>
      <c r="AT221" s="226" t="s">
        <v>152</v>
      </c>
      <c r="AU221" s="226" t="s">
        <v>85</v>
      </c>
      <c r="AV221" s="14" t="s">
        <v>149</v>
      </c>
      <c r="AW221" s="14" t="s">
        <v>31</v>
      </c>
      <c r="AX221" s="14" t="s">
        <v>83</v>
      </c>
      <c r="AY221" s="226" t="s">
        <v>141</v>
      </c>
    </row>
    <row r="222" spans="1:65" s="2" customFormat="1" ht="21.75" customHeight="1" x14ac:dyDescent="0.2">
      <c r="A222" s="34"/>
      <c r="B222" s="35"/>
      <c r="C222" s="238" t="s">
        <v>8</v>
      </c>
      <c r="D222" s="238" t="s">
        <v>204</v>
      </c>
      <c r="E222" s="239" t="s">
        <v>266</v>
      </c>
      <c r="F222" s="240" t="s">
        <v>267</v>
      </c>
      <c r="G222" s="241" t="s">
        <v>219</v>
      </c>
      <c r="H222" s="242">
        <v>5.032</v>
      </c>
      <c r="I222" s="243"/>
      <c r="J222" s="244">
        <f>ROUND(I222*H222,2)</f>
        <v>0</v>
      </c>
      <c r="K222" s="240" t="s">
        <v>147</v>
      </c>
      <c r="L222" s="39"/>
      <c r="M222" s="245" t="s">
        <v>1</v>
      </c>
      <c r="N222" s="246" t="s">
        <v>40</v>
      </c>
      <c r="O222" s="71"/>
      <c r="P222" s="196">
        <f>O222*H222</f>
        <v>0</v>
      </c>
      <c r="Q222" s="196">
        <v>0</v>
      </c>
      <c r="R222" s="196">
        <f>Q222*H222</f>
        <v>0</v>
      </c>
      <c r="S222" s="196">
        <v>0</v>
      </c>
      <c r="T222" s="197">
        <f>S222*H222</f>
        <v>0</v>
      </c>
      <c r="U222" s="34"/>
      <c r="V222" s="34"/>
      <c r="W222" s="34"/>
      <c r="X222" s="34"/>
      <c r="Y222" s="34"/>
      <c r="Z222" s="34"/>
      <c r="AA222" s="34"/>
      <c r="AB222" s="34"/>
      <c r="AC222" s="34"/>
      <c r="AD222" s="34"/>
      <c r="AE222" s="34"/>
      <c r="AR222" s="198" t="s">
        <v>149</v>
      </c>
      <c r="AT222" s="198" t="s">
        <v>204</v>
      </c>
      <c r="AU222" s="198" t="s">
        <v>85</v>
      </c>
      <c r="AY222" s="17" t="s">
        <v>141</v>
      </c>
      <c r="BE222" s="199">
        <f>IF(N222="základní",J222,0)</f>
        <v>0</v>
      </c>
      <c r="BF222" s="199">
        <f>IF(N222="snížená",J222,0)</f>
        <v>0</v>
      </c>
      <c r="BG222" s="199">
        <f>IF(N222="zákl. přenesená",J222,0)</f>
        <v>0</v>
      </c>
      <c r="BH222" s="199">
        <f>IF(N222="sníž. přenesená",J222,0)</f>
        <v>0</v>
      </c>
      <c r="BI222" s="199">
        <f>IF(N222="nulová",J222,0)</f>
        <v>0</v>
      </c>
      <c r="BJ222" s="17" t="s">
        <v>83</v>
      </c>
      <c r="BK222" s="199">
        <f>ROUND(I222*H222,2)</f>
        <v>0</v>
      </c>
      <c r="BL222" s="17" t="s">
        <v>149</v>
      </c>
      <c r="BM222" s="198" t="s">
        <v>268</v>
      </c>
    </row>
    <row r="223" spans="1:65" s="2" customFormat="1" ht="90" x14ac:dyDescent="0.2">
      <c r="A223" s="34"/>
      <c r="B223" s="35"/>
      <c r="C223" s="36"/>
      <c r="D223" s="200" t="s">
        <v>151</v>
      </c>
      <c r="E223" s="36"/>
      <c r="F223" s="201" t="s">
        <v>269</v>
      </c>
      <c r="G223" s="36"/>
      <c r="H223" s="36"/>
      <c r="I223" s="202"/>
      <c r="J223" s="36"/>
      <c r="K223" s="36"/>
      <c r="L223" s="39"/>
      <c r="M223" s="203"/>
      <c r="N223" s="204"/>
      <c r="O223" s="71"/>
      <c r="P223" s="71"/>
      <c r="Q223" s="71"/>
      <c r="R223" s="71"/>
      <c r="S223" s="71"/>
      <c r="T223" s="72"/>
      <c r="U223" s="34"/>
      <c r="V223" s="34"/>
      <c r="W223" s="34"/>
      <c r="X223" s="34"/>
      <c r="Y223" s="34"/>
      <c r="Z223" s="34"/>
      <c r="AA223" s="34"/>
      <c r="AB223" s="34"/>
      <c r="AC223" s="34"/>
      <c r="AD223" s="34"/>
      <c r="AE223" s="34"/>
      <c r="AT223" s="17" t="s">
        <v>151</v>
      </c>
      <c r="AU223" s="17" t="s">
        <v>85</v>
      </c>
    </row>
    <row r="224" spans="1:65" s="13" customFormat="1" x14ac:dyDescent="0.2">
      <c r="B224" s="205"/>
      <c r="C224" s="206"/>
      <c r="D224" s="200" t="s">
        <v>152</v>
      </c>
      <c r="E224" s="207" t="s">
        <v>1</v>
      </c>
      <c r="F224" s="208" t="s">
        <v>270</v>
      </c>
      <c r="G224" s="206"/>
      <c r="H224" s="209">
        <v>0.754</v>
      </c>
      <c r="I224" s="210"/>
      <c r="J224" s="206"/>
      <c r="K224" s="206"/>
      <c r="L224" s="211"/>
      <c r="M224" s="212"/>
      <c r="N224" s="213"/>
      <c r="O224" s="213"/>
      <c r="P224" s="213"/>
      <c r="Q224" s="213"/>
      <c r="R224" s="213"/>
      <c r="S224" s="213"/>
      <c r="T224" s="214"/>
      <c r="AT224" s="215" t="s">
        <v>152</v>
      </c>
      <c r="AU224" s="215" t="s">
        <v>85</v>
      </c>
      <c r="AV224" s="13" t="s">
        <v>85</v>
      </c>
      <c r="AW224" s="13" t="s">
        <v>31</v>
      </c>
      <c r="AX224" s="13" t="s">
        <v>75</v>
      </c>
      <c r="AY224" s="215" t="s">
        <v>141</v>
      </c>
    </row>
    <row r="225" spans="1:65" s="13" customFormat="1" x14ac:dyDescent="0.2">
      <c r="B225" s="205"/>
      <c r="C225" s="206"/>
      <c r="D225" s="200" t="s">
        <v>152</v>
      </c>
      <c r="E225" s="207" t="s">
        <v>1</v>
      </c>
      <c r="F225" s="208" t="s">
        <v>271</v>
      </c>
      <c r="G225" s="206"/>
      <c r="H225" s="209">
        <v>0.625</v>
      </c>
      <c r="I225" s="210"/>
      <c r="J225" s="206"/>
      <c r="K225" s="206"/>
      <c r="L225" s="211"/>
      <c r="M225" s="212"/>
      <c r="N225" s="213"/>
      <c r="O225" s="213"/>
      <c r="P225" s="213"/>
      <c r="Q225" s="213"/>
      <c r="R225" s="213"/>
      <c r="S225" s="213"/>
      <c r="T225" s="214"/>
      <c r="AT225" s="215" t="s">
        <v>152</v>
      </c>
      <c r="AU225" s="215" t="s">
        <v>85</v>
      </c>
      <c r="AV225" s="13" t="s">
        <v>85</v>
      </c>
      <c r="AW225" s="13" t="s">
        <v>31</v>
      </c>
      <c r="AX225" s="13" t="s">
        <v>75</v>
      </c>
      <c r="AY225" s="215" t="s">
        <v>141</v>
      </c>
    </row>
    <row r="226" spans="1:65" s="13" customFormat="1" x14ac:dyDescent="0.2">
      <c r="B226" s="205"/>
      <c r="C226" s="206"/>
      <c r="D226" s="200" t="s">
        <v>152</v>
      </c>
      <c r="E226" s="207" t="s">
        <v>1</v>
      </c>
      <c r="F226" s="208" t="s">
        <v>272</v>
      </c>
      <c r="G226" s="206"/>
      <c r="H226" s="209">
        <v>1.603</v>
      </c>
      <c r="I226" s="210"/>
      <c r="J226" s="206"/>
      <c r="K226" s="206"/>
      <c r="L226" s="211"/>
      <c r="M226" s="212"/>
      <c r="N226" s="213"/>
      <c r="O226" s="213"/>
      <c r="P226" s="213"/>
      <c r="Q226" s="213"/>
      <c r="R226" s="213"/>
      <c r="S226" s="213"/>
      <c r="T226" s="214"/>
      <c r="AT226" s="215" t="s">
        <v>152</v>
      </c>
      <c r="AU226" s="215" t="s">
        <v>85</v>
      </c>
      <c r="AV226" s="13" t="s">
        <v>85</v>
      </c>
      <c r="AW226" s="13" t="s">
        <v>31</v>
      </c>
      <c r="AX226" s="13" t="s">
        <v>75</v>
      </c>
      <c r="AY226" s="215" t="s">
        <v>141</v>
      </c>
    </row>
    <row r="227" spans="1:65" s="13" customFormat="1" x14ac:dyDescent="0.2">
      <c r="B227" s="205"/>
      <c r="C227" s="206"/>
      <c r="D227" s="200" t="s">
        <v>152</v>
      </c>
      <c r="E227" s="207" t="s">
        <v>1</v>
      </c>
      <c r="F227" s="208" t="s">
        <v>273</v>
      </c>
      <c r="G227" s="206"/>
      <c r="H227" s="209">
        <v>1.4970000000000001</v>
      </c>
      <c r="I227" s="210"/>
      <c r="J227" s="206"/>
      <c r="K227" s="206"/>
      <c r="L227" s="211"/>
      <c r="M227" s="212"/>
      <c r="N227" s="213"/>
      <c r="O227" s="213"/>
      <c r="P227" s="213"/>
      <c r="Q227" s="213"/>
      <c r="R227" s="213"/>
      <c r="S227" s="213"/>
      <c r="T227" s="214"/>
      <c r="AT227" s="215" t="s">
        <v>152</v>
      </c>
      <c r="AU227" s="215" t="s">
        <v>85</v>
      </c>
      <c r="AV227" s="13" t="s">
        <v>85</v>
      </c>
      <c r="AW227" s="13" t="s">
        <v>31</v>
      </c>
      <c r="AX227" s="13" t="s">
        <v>75</v>
      </c>
      <c r="AY227" s="215" t="s">
        <v>141</v>
      </c>
    </row>
    <row r="228" spans="1:65" s="13" customFormat="1" x14ac:dyDescent="0.2">
      <c r="B228" s="205"/>
      <c r="C228" s="206"/>
      <c r="D228" s="200" t="s">
        <v>152</v>
      </c>
      <c r="E228" s="207" t="s">
        <v>1</v>
      </c>
      <c r="F228" s="208" t="s">
        <v>274</v>
      </c>
      <c r="G228" s="206"/>
      <c r="H228" s="209">
        <v>0.55300000000000005</v>
      </c>
      <c r="I228" s="210"/>
      <c r="J228" s="206"/>
      <c r="K228" s="206"/>
      <c r="L228" s="211"/>
      <c r="M228" s="212"/>
      <c r="N228" s="213"/>
      <c r="O228" s="213"/>
      <c r="P228" s="213"/>
      <c r="Q228" s="213"/>
      <c r="R228" s="213"/>
      <c r="S228" s="213"/>
      <c r="T228" s="214"/>
      <c r="AT228" s="215" t="s">
        <v>152</v>
      </c>
      <c r="AU228" s="215" t="s">
        <v>85</v>
      </c>
      <c r="AV228" s="13" t="s">
        <v>85</v>
      </c>
      <c r="AW228" s="13" t="s">
        <v>31</v>
      </c>
      <c r="AX228" s="13" t="s">
        <v>75</v>
      </c>
      <c r="AY228" s="215" t="s">
        <v>141</v>
      </c>
    </row>
    <row r="229" spans="1:65" s="14" customFormat="1" x14ac:dyDescent="0.2">
      <c r="B229" s="216"/>
      <c r="C229" s="217"/>
      <c r="D229" s="200" t="s">
        <v>152</v>
      </c>
      <c r="E229" s="218" t="s">
        <v>1</v>
      </c>
      <c r="F229" s="219" t="s">
        <v>156</v>
      </c>
      <c r="G229" s="217"/>
      <c r="H229" s="220">
        <v>5.032</v>
      </c>
      <c r="I229" s="221"/>
      <c r="J229" s="217"/>
      <c r="K229" s="217"/>
      <c r="L229" s="222"/>
      <c r="M229" s="223"/>
      <c r="N229" s="224"/>
      <c r="O229" s="224"/>
      <c r="P229" s="224"/>
      <c r="Q229" s="224"/>
      <c r="R229" s="224"/>
      <c r="S229" s="224"/>
      <c r="T229" s="225"/>
      <c r="AT229" s="226" t="s">
        <v>152</v>
      </c>
      <c r="AU229" s="226" t="s">
        <v>85</v>
      </c>
      <c r="AV229" s="14" t="s">
        <v>149</v>
      </c>
      <c r="AW229" s="14" t="s">
        <v>31</v>
      </c>
      <c r="AX229" s="14" t="s">
        <v>83</v>
      </c>
      <c r="AY229" s="226" t="s">
        <v>141</v>
      </c>
    </row>
    <row r="230" spans="1:65" s="2" customFormat="1" ht="16.5" customHeight="1" x14ac:dyDescent="0.2">
      <c r="A230" s="34"/>
      <c r="B230" s="35"/>
      <c r="C230" s="238" t="s">
        <v>275</v>
      </c>
      <c r="D230" s="238" t="s">
        <v>204</v>
      </c>
      <c r="E230" s="239" t="s">
        <v>276</v>
      </c>
      <c r="F230" s="240" t="s">
        <v>277</v>
      </c>
      <c r="G230" s="241" t="s">
        <v>146</v>
      </c>
      <c r="H230" s="242">
        <v>242</v>
      </c>
      <c r="I230" s="243"/>
      <c r="J230" s="244">
        <f>ROUND(I230*H230,2)</f>
        <v>0</v>
      </c>
      <c r="K230" s="240" t="s">
        <v>147</v>
      </c>
      <c r="L230" s="39"/>
      <c r="M230" s="245" t="s">
        <v>1</v>
      </c>
      <c r="N230" s="246" t="s">
        <v>40</v>
      </c>
      <c r="O230" s="71"/>
      <c r="P230" s="196">
        <f>O230*H230</f>
        <v>0</v>
      </c>
      <c r="Q230" s="196">
        <v>0</v>
      </c>
      <c r="R230" s="196">
        <f>Q230*H230</f>
        <v>0</v>
      </c>
      <c r="S230" s="196">
        <v>0</v>
      </c>
      <c r="T230" s="197">
        <f>S230*H230</f>
        <v>0</v>
      </c>
      <c r="U230" s="34"/>
      <c r="V230" s="34"/>
      <c r="W230" s="34"/>
      <c r="X230" s="34"/>
      <c r="Y230" s="34"/>
      <c r="Z230" s="34"/>
      <c r="AA230" s="34"/>
      <c r="AB230" s="34"/>
      <c r="AC230" s="34"/>
      <c r="AD230" s="34"/>
      <c r="AE230" s="34"/>
      <c r="AR230" s="198" t="s">
        <v>149</v>
      </c>
      <c r="AT230" s="198" t="s">
        <v>204</v>
      </c>
      <c r="AU230" s="198" t="s">
        <v>85</v>
      </c>
      <c r="AY230" s="17" t="s">
        <v>141</v>
      </c>
      <c r="BE230" s="199">
        <f>IF(N230="základní",J230,0)</f>
        <v>0</v>
      </c>
      <c r="BF230" s="199">
        <f>IF(N230="snížená",J230,0)</f>
        <v>0</v>
      </c>
      <c r="BG230" s="199">
        <f>IF(N230="zákl. přenesená",J230,0)</f>
        <v>0</v>
      </c>
      <c r="BH230" s="199">
        <f>IF(N230="sníž. přenesená",J230,0)</f>
        <v>0</v>
      </c>
      <c r="BI230" s="199">
        <f>IF(N230="nulová",J230,0)</f>
        <v>0</v>
      </c>
      <c r="BJ230" s="17" t="s">
        <v>83</v>
      </c>
      <c r="BK230" s="199">
        <f>ROUND(I230*H230,2)</f>
        <v>0</v>
      </c>
      <c r="BL230" s="17" t="s">
        <v>149</v>
      </c>
      <c r="BM230" s="198" t="s">
        <v>278</v>
      </c>
    </row>
    <row r="231" spans="1:65" s="2" customFormat="1" ht="36" x14ac:dyDescent="0.2">
      <c r="A231" s="34"/>
      <c r="B231" s="35"/>
      <c r="C231" s="36"/>
      <c r="D231" s="200" t="s">
        <v>151</v>
      </c>
      <c r="E231" s="36"/>
      <c r="F231" s="201" t="s">
        <v>279</v>
      </c>
      <c r="G231" s="36"/>
      <c r="H231" s="36"/>
      <c r="I231" s="202"/>
      <c r="J231" s="36"/>
      <c r="K231" s="36"/>
      <c r="L231" s="39"/>
      <c r="M231" s="203"/>
      <c r="N231" s="204"/>
      <c r="O231" s="71"/>
      <c r="P231" s="71"/>
      <c r="Q231" s="71"/>
      <c r="R231" s="71"/>
      <c r="S231" s="71"/>
      <c r="T231" s="72"/>
      <c r="U231" s="34"/>
      <c r="V231" s="34"/>
      <c r="W231" s="34"/>
      <c r="X231" s="34"/>
      <c r="Y231" s="34"/>
      <c r="Z231" s="34"/>
      <c r="AA231" s="34"/>
      <c r="AB231" s="34"/>
      <c r="AC231" s="34"/>
      <c r="AD231" s="34"/>
      <c r="AE231" s="34"/>
      <c r="AT231" s="17" t="s">
        <v>151</v>
      </c>
      <c r="AU231" s="17" t="s">
        <v>85</v>
      </c>
    </row>
    <row r="232" spans="1:65" s="15" customFormat="1" x14ac:dyDescent="0.2">
      <c r="B232" s="227"/>
      <c r="C232" s="228"/>
      <c r="D232" s="200" t="s">
        <v>152</v>
      </c>
      <c r="E232" s="229" t="s">
        <v>1</v>
      </c>
      <c r="F232" s="230" t="s">
        <v>177</v>
      </c>
      <c r="G232" s="228"/>
      <c r="H232" s="229" t="s">
        <v>1</v>
      </c>
      <c r="I232" s="231"/>
      <c r="J232" s="228"/>
      <c r="K232" s="228"/>
      <c r="L232" s="232"/>
      <c r="M232" s="233"/>
      <c r="N232" s="234"/>
      <c r="O232" s="234"/>
      <c r="P232" s="234"/>
      <c r="Q232" s="234"/>
      <c r="R232" s="234"/>
      <c r="S232" s="234"/>
      <c r="T232" s="235"/>
      <c r="AT232" s="236" t="s">
        <v>152</v>
      </c>
      <c r="AU232" s="236" t="s">
        <v>85</v>
      </c>
      <c r="AV232" s="15" t="s">
        <v>83</v>
      </c>
      <c r="AW232" s="15" t="s">
        <v>31</v>
      </c>
      <c r="AX232" s="15" t="s">
        <v>75</v>
      </c>
      <c r="AY232" s="236" t="s">
        <v>141</v>
      </c>
    </row>
    <row r="233" spans="1:65" s="13" customFormat="1" x14ac:dyDescent="0.2">
      <c r="B233" s="205"/>
      <c r="C233" s="206"/>
      <c r="D233" s="200" t="s">
        <v>152</v>
      </c>
      <c r="E233" s="207" t="s">
        <v>1</v>
      </c>
      <c r="F233" s="208" t="s">
        <v>178</v>
      </c>
      <c r="G233" s="206"/>
      <c r="H233" s="209">
        <v>242</v>
      </c>
      <c r="I233" s="210"/>
      <c r="J233" s="206"/>
      <c r="K233" s="206"/>
      <c r="L233" s="211"/>
      <c r="M233" s="212"/>
      <c r="N233" s="213"/>
      <c r="O233" s="213"/>
      <c r="P233" s="213"/>
      <c r="Q233" s="213"/>
      <c r="R233" s="213"/>
      <c r="S233" s="213"/>
      <c r="T233" s="214"/>
      <c r="AT233" s="215" t="s">
        <v>152</v>
      </c>
      <c r="AU233" s="215" t="s">
        <v>85</v>
      </c>
      <c r="AV233" s="13" t="s">
        <v>85</v>
      </c>
      <c r="AW233" s="13" t="s">
        <v>31</v>
      </c>
      <c r="AX233" s="13" t="s">
        <v>75</v>
      </c>
      <c r="AY233" s="215" t="s">
        <v>141</v>
      </c>
    </row>
    <row r="234" spans="1:65" s="14" customFormat="1" x14ac:dyDescent="0.2">
      <c r="B234" s="216"/>
      <c r="C234" s="217"/>
      <c r="D234" s="200" t="s">
        <v>152</v>
      </c>
      <c r="E234" s="218" t="s">
        <v>1</v>
      </c>
      <c r="F234" s="219" t="s">
        <v>156</v>
      </c>
      <c r="G234" s="217"/>
      <c r="H234" s="220">
        <v>242</v>
      </c>
      <c r="I234" s="221"/>
      <c r="J234" s="217"/>
      <c r="K234" s="217"/>
      <c r="L234" s="222"/>
      <c r="M234" s="223"/>
      <c r="N234" s="224"/>
      <c r="O234" s="224"/>
      <c r="P234" s="224"/>
      <c r="Q234" s="224"/>
      <c r="R234" s="224"/>
      <c r="S234" s="224"/>
      <c r="T234" s="225"/>
      <c r="AT234" s="226" t="s">
        <v>152</v>
      </c>
      <c r="AU234" s="226" t="s">
        <v>85</v>
      </c>
      <c r="AV234" s="14" t="s">
        <v>149</v>
      </c>
      <c r="AW234" s="14" t="s">
        <v>31</v>
      </c>
      <c r="AX234" s="14" t="s">
        <v>83</v>
      </c>
      <c r="AY234" s="226" t="s">
        <v>141</v>
      </c>
    </row>
    <row r="235" spans="1:65" s="2" customFormat="1" ht="16.5" customHeight="1" x14ac:dyDescent="0.2">
      <c r="A235" s="34"/>
      <c r="B235" s="35"/>
      <c r="C235" s="238" t="s">
        <v>280</v>
      </c>
      <c r="D235" s="238" t="s">
        <v>204</v>
      </c>
      <c r="E235" s="239" t="s">
        <v>281</v>
      </c>
      <c r="F235" s="240" t="s">
        <v>282</v>
      </c>
      <c r="G235" s="241" t="s">
        <v>243</v>
      </c>
      <c r="H235" s="242">
        <v>21.6</v>
      </c>
      <c r="I235" s="243"/>
      <c r="J235" s="244">
        <f>ROUND(I235*H235,2)</f>
        <v>0</v>
      </c>
      <c r="K235" s="240" t="s">
        <v>147</v>
      </c>
      <c r="L235" s="39"/>
      <c r="M235" s="245" t="s">
        <v>1</v>
      </c>
      <c r="N235" s="246" t="s">
        <v>40</v>
      </c>
      <c r="O235" s="71"/>
      <c r="P235" s="196">
        <f>O235*H235</f>
        <v>0</v>
      </c>
      <c r="Q235" s="196">
        <v>0</v>
      </c>
      <c r="R235" s="196">
        <f>Q235*H235</f>
        <v>0</v>
      </c>
      <c r="S235" s="196">
        <v>0</v>
      </c>
      <c r="T235" s="197">
        <f>S235*H235</f>
        <v>0</v>
      </c>
      <c r="U235" s="34"/>
      <c r="V235" s="34"/>
      <c r="W235" s="34"/>
      <c r="X235" s="34"/>
      <c r="Y235" s="34"/>
      <c r="Z235" s="34"/>
      <c r="AA235" s="34"/>
      <c r="AB235" s="34"/>
      <c r="AC235" s="34"/>
      <c r="AD235" s="34"/>
      <c r="AE235" s="34"/>
      <c r="AR235" s="198" t="s">
        <v>149</v>
      </c>
      <c r="AT235" s="198" t="s">
        <v>204</v>
      </c>
      <c r="AU235" s="198" t="s">
        <v>85</v>
      </c>
      <c r="AY235" s="17" t="s">
        <v>141</v>
      </c>
      <c r="BE235" s="199">
        <f>IF(N235="základní",J235,0)</f>
        <v>0</v>
      </c>
      <c r="BF235" s="199">
        <f>IF(N235="snížená",J235,0)</f>
        <v>0</v>
      </c>
      <c r="BG235" s="199">
        <f>IF(N235="zákl. přenesená",J235,0)</f>
        <v>0</v>
      </c>
      <c r="BH235" s="199">
        <f>IF(N235="sníž. přenesená",J235,0)</f>
        <v>0</v>
      </c>
      <c r="BI235" s="199">
        <f>IF(N235="nulová",J235,0)</f>
        <v>0</v>
      </c>
      <c r="BJ235" s="17" t="s">
        <v>83</v>
      </c>
      <c r="BK235" s="199">
        <f>ROUND(I235*H235,2)</f>
        <v>0</v>
      </c>
      <c r="BL235" s="17" t="s">
        <v>149</v>
      </c>
      <c r="BM235" s="198" t="s">
        <v>283</v>
      </c>
    </row>
    <row r="236" spans="1:65" s="2" customFormat="1" ht="54" x14ac:dyDescent="0.2">
      <c r="A236" s="34"/>
      <c r="B236" s="35"/>
      <c r="C236" s="36"/>
      <c r="D236" s="200" t="s">
        <v>151</v>
      </c>
      <c r="E236" s="36"/>
      <c r="F236" s="201" t="s">
        <v>284</v>
      </c>
      <c r="G236" s="36"/>
      <c r="H236" s="36"/>
      <c r="I236" s="202"/>
      <c r="J236" s="36"/>
      <c r="K236" s="36"/>
      <c r="L236" s="39"/>
      <c r="M236" s="203"/>
      <c r="N236" s="204"/>
      <c r="O236" s="71"/>
      <c r="P236" s="71"/>
      <c r="Q236" s="71"/>
      <c r="R236" s="71"/>
      <c r="S236" s="71"/>
      <c r="T236" s="72"/>
      <c r="U236" s="34"/>
      <c r="V236" s="34"/>
      <c r="W236" s="34"/>
      <c r="X236" s="34"/>
      <c r="Y236" s="34"/>
      <c r="Z236" s="34"/>
      <c r="AA236" s="34"/>
      <c r="AB236" s="34"/>
      <c r="AC236" s="34"/>
      <c r="AD236" s="34"/>
      <c r="AE236" s="34"/>
      <c r="AT236" s="17" t="s">
        <v>151</v>
      </c>
      <c r="AU236" s="17" t="s">
        <v>85</v>
      </c>
    </row>
    <row r="237" spans="1:65" s="13" customFormat="1" x14ac:dyDescent="0.2">
      <c r="B237" s="205"/>
      <c r="C237" s="206"/>
      <c r="D237" s="200" t="s">
        <v>152</v>
      </c>
      <c r="E237" s="207" t="s">
        <v>1</v>
      </c>
      <c r="F237" s="208" t="s">
        <v>285</v>
      </c>
      <c r="G237" s="206"/>
      <c r="H237" s="209">
        <v>7.2</v>
      </c>
      <c r="I237" s="210"/>
      <c r="J237" s="206"/>
      <c r="K237" s="206"/>
      <c r="L237" s="211"/>
      <c r="M237" s="212"/>
      <c r="N237" s="213"/>
      <c r="O237" s="213"/>
      <c r="P237" s="213"/>
      <c r="Q237" s="213"/>
      <c r="R237" s="213"/>
      <c r="S237" s="213"/>
      <c r="T237" s="214"/>
      <c r="AT237" s="215" t="s">
        <v>152</v>
      </c>
      <c r="AU237" s="215" t="s">
        <v>85</v>
      </c>
      <c r="AV237" s="13" t="s">
        <v>85</v>
      </c>
      <c r="AW237" s="13" t="s">
        <v>31</v>
      </c>
      <c r="AX237" s="13" t="s">
        <v>75</v>
      </c>
      <c r="AY237" s="215" t="s">
        <v>141</v>
      </c>
    </row>
    <row r="238" spans="1:65" s="13" customFormat="1" x14ac:dyDescent="0.2">
      <c r="B238" s="205"/>
      <c r="C238" s="206"/>
      <c r="D238" s="200" t="s">
        <v>152</v>
      </c>
      <c r="E238" s="207" t="s">
        <v>1</v>
      </c>
      <c r="F238" s="208" t="s">
        <v>286</v>
      </c>
      <c r="G238" s="206"/>
      <c r="H238" s="209">
        <v>7.2</v>
      </c>
      <c r="I238" s="210"/>
      <c r="J238" s="206"/>
      <c r="K238" s="206"/>
      <c r="L238" s="211"/>
      <c r="M238" s="212"/>
      <c r="N238" s="213"/>
      <c r="O238" s="213"/>
      <c r="P238" s="213"/>
      <c r="Q238" s="213"/>
      <c r="R238" s="213"/>
      <c r="S238" s="213"/>
      <c r="T238" s="214"/>
      <c r="AT238" s="215" t="s">
        <v>152</v>
      </c>
      <c r="AU238" s="215" t="s">
        <v>85</v>
      </c>
      <c r="AV238" s="13" t="s">
        <v>85</v>
      </c>
      <c r="AW238" s="13" t="s">
        <v>31</v>
      </c>
      <c r="AX238" s="13" t="s">
        <v>75</v>
      </c>
      <c r="AY238" s="215" t="s">
        <v>141</v>
      </c>
    </row>
    <row r="239" spans="1:65" s="13" customFormat="1" x14ac:dyDescent="0.2">
      <c r="B239" s="205"/>
      <c r="C239" s="206"/>
      <c r="D239" s="200" t="s">
        <v>152</v>
      </c>
      <c r="E239" s="207" t="s">
        <v>1</v>
      </c>
      <c r="F239" s="208" t="s">
        <v>287</v>
      </c>
      <c r="G239" s="206"/>
      <c r="H239" s="209">
        <v>7.2</v>
      </c>
      <c r="I239" s="210"/>
      <c r="J239" s="206"/>
      <c r="K239" s="206"/>
      <c r="L239" s="211"/>
      <c r="M239" s="212"/>
      <c r="N239" s="213"/>
      <c r="O239" s="213"/>
      <c r="P239" s="213"/>
      <c r="Q239" s="213"/>
      <c r="R239" s="213"/>
      <c r="S239" s="213"/>
      <c r="T239" s="214"/>
      <c r="AT239" s="215" t="s">
        <v>152</v>
      </c>
      <c r="AU239" s="215" t="s">
        <v>85</v>
      </c>
      <c r="AV239" s="13" t="s">
        <v>85</v>
      </c>
      <c r="AW239" s="13" t="s">
        <v>31</v>
      </c>
      <c r="AX239" s="13" t="s">
        <v>75</v>
      </c>
      <c r="AY239" s="215" t="s">
        <v>141</v>
      </c>
    </row>
    <row r="240" spans="1:65" s="14" customFormat="1" x14ac:dyDescent="0.2">
      <c r="B240" s="216"/>
      <c r="C240" s="217"/>
      <c r="D240" s="200" t="s">
        <v>152</v>
      </c>
      <c r="E240" s="218" t="s">
        <v>1</v>
      </c>
      <c r="F240" s="219" t="s">
        <v>156</v>
      </c>
      <c r="G240" s="217"/>
      <c r="H240" s="220">
        <v>21.6</v>
      </c>
      <c r="I240" s="221"/>
      <c r="J240" s="217"/>
      <c r="K240" s="217"/>
      <c r="L240" s="222"/>
      <c r="M240" s="223"/>
      <c r="N240" s="224"/>
      <c r="O240" s="224"/>
      <c r="P240" s="224"/>
      <c r="Q240" s="224"/>
      <c r="R240" s="224"/>
      <c r="S240" s="224"/>
      <c r="T240" s="225"/>
      <c r="AT240" s="226" t="s">
        <v>152</v>
      </c>
      <c r="AU240" s="226" t="s">
        <v>85</v>
      </c>
      <c r="AV240" s="14" t="s">
        <v>149</v>
      </c>
      <c r="AW240" s="14" t="s">
        <v>31</v>
      </c>
      <c r="AX240" s="14" t="s">
        <v>83</v>
      </c>
      <c r="AY240" s="226" t="s">
        <v>141</v>
      </c>
    </row>
    <row r="241" spans="1:65" s="2" customFormat="1" ht="24.15" customHeight="1" x14ac:dyDescent="0.2">
      <c r="A241" s="34"/>
      <c r="B241" s="35"/>
      <c r="C241" s="238" t="s">
        <v>288</v>
      </c>
      <c r="D241" s="238" t="s">
        <v>204</v>
      </c>
      <c r="E241" s="239" t="s">
        <v>289</v>
      </c>
      <c r="F241" s="240" t="s">
        <v>290</v>
      </c>
      <c r="G241" s="241" t="s">
        <v>219</v>
      </c>
      <c r="H241" s="242">
        <v>5.327</v>
      </c>
      <c r="I241" s="243"/>
      <c r="J241" s="244">
        <f>ROUND(I241*H241,2)</f>
        <v>0</v>
      </c>
      <c r="K241" s="240" t="s">
        <v>147</v>
      </c>
      <c r="L241" s="39"/>
      <c r="M241" s="245" t="s">
        <v>1</v>
      </c>
      <c r="N241" s="246" t="s">
        <v>40</v>
      </c>
      <c r="O241" s="71"/>
      <c r="P241" s="196">
        <f>O241*H241</f>
        <v>0</v>
      </c>
      <c r="Q241" s="196">
        <v>0</v>
      </c>
      <c r="R241" s="196">
        <f>Q241*H241</f>
        <v>0</v>
      </c>
      <c r="S241" s="196">
        <v>0</v>
      </c>
      <c r="T241" s="197">
        <f>S241*H241</f>
        <v>0</v>
      </c>
      <c r="U241" s="34"/>
      <c r="V241" s="34"/>
      <c r="W241" s="34"/>
      <c r="X241" s="34"/>
      <c r="Y241" s="34"/>
      <c r="Z241" s="34"/>
      <c r="AA241" s="34"/>
      <c r="AB241" s="34"/>
      <c r="AC241" s="34"/>
      <c r="AD241" s="34"/>
      <c r="AE241" s="34"/>
      <c r="AR241" s="198" t="s">
        <v>182</v>
      </c>
      <c r="AT241" s="198" t="s">
        <v>204</v>
      </c>
      <c r="AU241" s="198" t="s">
        <v>85</v>
      </c>
      <c r="AY241" s="17" t="s">
        <v>141</v>
      </c>
      <c r="BE241" s="199">
        <f>IF(N241="základní",J241,0)</f>
        <v>0</v>
      </c>
      <c r="BF241" s="199">
        <f>IF(N241="snížená",J241,0)</f>
        <v>0</v>
      </c>
      <c r="BG241" s="199">
        <f>IF(N241="zákl. přenesená",J241,0)</f>
        <v>0</v>
      </c>
      <c r="BH241" s="199">
        <f>IF(N241="sníž. přenesená",J241,0)</f>
        <v>0</v>
      </c>
      <c r="BI241" s="199">
        <f>IF(N241="nulová",J241,0)</f>
        <v>0</v>
      </c>
      <c r="BJ241" s="17" t="s">
        <v>83</v>
      </c>
      <c r="BK241" s="199">
        <f>ROUND(I241*H241,2)</f>
        <v>0</v>
      </c>
      <c r="BL241" s="17" t="s">
        <v>182</v>
      </c>
      <c r="BM241" s="198" t="s">
        <v>291</v>
      </c>
    </row>
    <row r="242" spans="1:65" s="2" customFormat="1" ht="72" x14ac:dyDescent="0.2">
      <c r="A242" s="34"/>
      <c r="B242" s="35"/>
      <c r="C242" s="36"/>
      <c r="D242" s="200" t="s">
        <v>151</v>
      </c>
      <c r="E242" s="36"/>
      <c r="F242" s="201" t="s">
        <v>292</v>
      </c>
      <c r="G242" s="36"/>
      <c r="H242" s="36"/>
      <c r="I242" s="202"/>
      <c r="J242" s="36"/>
      <c r="K242" s="36"/>
      <c r="L242" s="39"/>
      <c r="M242" s="203"/>
      <c r="N242" s="204"/>
      <c r="O242" s="71"/>
      <c r="P242" s="71"/>
      <c r="Q242" s="71"/>
      <c r="R242" s="71"/>
      <c r="S242" s="71"/>
      <c r="T242" s="72"/>
      <c r="U242" s="34"/>
      <c r="V242" s="34"/>
      <c r="W242" s="34"/>
      <c r="X242" s="34"/>
      <c r="Y242" s="34"/>
      <c r="Z242" s="34"/>
      <c r="AA242" s="34"/>
      <c r="AB242" s="34"/>
      <c r="AC242" s="34"/>
      <c r="AD242" s="34"/>
      <c r="AE242" s="34"/>
      <c r="AT242" s="17" t="s">
        <v>151</v>
      </c>
      <c r="AU242" s="17" t="s">
        <v>85</v>
      </c>
    </row>
    <row r="243" spans="1:65" s="13" customFormat="1" x14ac:dyDescent="0.2">
      <c r="B243" s="205"/>
      <c r="C243" s="206"/>
      <c r="D243" s="200" t="s">
        <v>152</v>
      </c>
      <c r="E243" s="207" t="s">
        <v>1</v>
      </c>
      <c r="F243" s="208" t="s">
        <v>293</v>
      </c>
      <c r="G243" s="206"/>
      <c r="H243" s="209">
        <v>5.327</v>
      </c>
      <c r="I243" s="210"/>
      <c r="J243" s="206"/>
      <c r="K243" s="206"/>
      <c r="L243" s="211"/>
      <c r="M243" s="212"/>
      <c r="N243" s="213"/>
      <c r="O243" s="213"/>
      <c r="P243" s="213"/>
      <c r="Q243" s="213"/>
      <c r="R243" s="213"/>
      <c r="S243" s="213"/>
      <c r="T243" s="214"/>
      <c r="AT243" s="215" t="s">
        <v>152</v>
      </c>
      <c r="AU243" s="215" t="s">
        <v>85</v>
      </c>
      <c r="AV243" s="13" t="s">
        <v>85</v>
      </c>
      <c r="AW243" s="13" t="s">
        <v>31</v>
      </c>
      <c r="AX243" s="13" t="s">
        <v>75</v>
      </c>
      <c r="AY243" s="215" t="s">
        <v>141</v>
      </c>
    </row>
    <row r="244" spans="1:65" s="14" customFormat="1" x14ac:dyDescent="0.2">
      <c r="B244" s="216"/>
      <c r="C244" s="217"/>
      <c r="D244" s="200" t="s">
        <v>152</v>
      </c>
      <c r="E244" s="218" t="s">
        <v>1</v>
      </c>
      <c r="F244" s="219" t="s">
        <v>156</v>
      </c>
      <c r="G244" s="217"/>
      <c r="H244" s="220">
        <v>5.327</v>
      </c>
      <c r="I244" s="221"/>
      <c r="J244" s="217"/>
      <c r="K244" s="217"/>
      <c r="L244" s="222"/>
      <c r="M244" s="223"/>
      <c r="N244" s="224"/>
      <c r="O244" s="224"/>
      <c r="P244" s="224"/>
      <c r="Q244" s="224"/>
      <c r="R244" s="224"/>
      <c r="S244" s="224"/>
      <c r="T244" s="225"/>
      <c r="AT244" s="226" t="s">
        <v>152</v>
      </c>
      <c r="AU244" s="226" t="s">
        <v>85</v>
      </c>
      <c r="AV244" s="14" t="s">
        <v>149</v>
      </c>
      <c r="AW244" s="14" t="s">
        <v>31</v>
      </c>
      <c r="AX244" s="14" t="s">
        <v>83</v>
      </c>
      <c r="AY244" s="226" t="s">
        <v>141</v>
      </c>
    </row>
    <row r="245" spans="1:65" s="2" customFormat="1" ht="37.75" customHeight="1" x14ac:dyDescent="0.2">
      <c r="A245" s="34"/>
      <c r="B245" s="35"/>
      <c r="C245" s="238" t="s">
        <v>294</v>
      </c>
      <c r="D245" s="238" t="s">
        <v>204</v>
      </c>
      <c r="E245" s="239" t="s">
        <v>295</v>
      </c>
      <c r="F245" s="240" t="s">
        <v>296</v>
      </c>
      <c r="G245" s="241" t="s">
        <v>243</v>
      </c>
      <c r="H245" s="242">
        <v>10654</v>
      </c>
      <c r="I245" s="243"/>
      <c r="J245" s="244">
        <f>ROUND(I245*H245,2)</f>
        <v>0</v>
      </c>
      <c r="K245" s="240" t="s">
        <v>147</v>
      </c>
      <c r="L245" s="39"/>
      <c r="M245" s="245" t="s">
        <v>1</v>
      </c>
      <c r="N245" s="246" t="s">
        <v>40</v>
      </c>
      <c r="O245" s="71"/>
      <c r="P245" s="196">
        <f>O245*H245</f>
        <v>0</v>
      </c>
      <c r="Q245" s="196">
        <v>0</v>
      </c>
      <c r="R245" s="196">
        <f>Q245*H245</f>
        <v>0</v>
      </c>
      <c r="S245" s="196">
        <v>0</v>
      </c>
      <c r="T245" s="197">
        <f>S245*H245</f>
        <v>0</v>
      </c>
      <c r="U245" s="34"/>
      <c r="V245" s="34"/>
      <c r="W245" s="34"/>
      <c r="X245" s="34"/>
      <c r="Y245" s="34"/>
      <c r="Z245" s="34"/>
      <c r="AA245" s="34"/>
      <c r="AB245" s="34"/>
      <c r="AC245" s="34"/>
      <c r="AD245" s="34"/>
      <c r="AE245" s="34"/>
      <c r="AR245" s="198" t="s">
        <v>149</v>
      </c>
      <c r="AT245" s="198" t="s">
        <v>204</v>
      </c>
      <c r="AU245" s="198" t="s">
        <v>85</v>
      </c>
      <c r="AY245" s="17" t="s">
        <v>141</v>
      </c>
      <c r="BE245" s="199">
        <f>IF(N245="základní",J245,0)</f>
        <v>0</v>
      </c>
      <c r="BF245" s="199">
        <f>IF(N245="snížená",J245,0)</f>
        <v>0</v>
      </c>
      <c r="BG245" s="199">
        <f>IF(N245="zákl. přenesená",J245,0)</f>
        <v>0</v>
      </c>
      <c r="BH245" s="199">
        <f>IF(N245="sníž. přenesená",J245,0)</f>
        <v>0</v>
      </c>
      <c r="BI245" s="199">
        <f>IF(N245="nulová",J245,0)</f>
        <v>0</v>
      </c>
      <c r="BJ245" s="17" t="s">
        <v>83</v>
      </c>
      <c r="BK245" s="199">
        <f>ROUND(I245*H245,2)</f>
        <v>0</v>
      </c>
      <c r="BL245" s="17" t="s">
        <v>149</v>
      </c>
      <c r="BM245" s="198" t="s">
        <v>297</v>
      </c>
    </row>
    <row r="246" spans="1:65" s="2" customFormat="1" ht="54" x14ac:dyDescent="0.2">
      <c r="A246" s="34"/>
      <c r="B246" s="35"/>
      <c r="C246" s="36"/>
      <c r="D246" s="200" t="s">
        <v>151</v>
      </c>
      <c r="E246" s="36"/>
      <c r="F246" s="201" t="s">
        <v>298</v>
      </c>
      <c r="G246" s="36"/>
      <c r="H246" s="36"/>
      <c r="I246" s="202"/>
      <c r="J246" s="36"/>
      <c r="K246" s="36"/>
      <c r="L246" s="39"/>
      <c r="M246" s="203"/>
      <c r="N246" s="204"/>
      <c r="O246" s="71"/>
      <c r="P246" s="71"/>
      <c r="Q246" s="71"/>
      <c r="R246" s="71"/>
      <c r="S246" s="71"/>
      <c r="T246" s="72"/>
      <c r="U246" s="34"/>
      <c r="V246" s="34"/>
      <c r="W246" s="34"/>
      <c r="X246" s="34"/>
      <c r="Y246" s="34"/>
      <c r="Z246" s="34"/>
      <c r="AA246" s="34"/>
      <c r="AB246" s="34"/>
      <c r="AC246" s="34"/>
      <c r="AD246" s="34"/>
      <c r="AE246" s="34"/>
      <c r="AT246" s="17" t="s">
        <v>151</v>
      </c>
      <c r="AU246" s="17" t="s">
        <v>85</v>
      </c>
    </row>
    <row r="247" spans="1:65" s="13" customFormat="1" x14ac:dyDescent="0.2">
      <c r="B247" s="205"/>
      <c r="C247" s="206"/>
      <c r="D247" s="200" t="s">
        <v>152</v>
      </c>
      <c r="E247" s="207" t="s">
        <v>1</v>
      </c>
      <c r="F247" s="208" t="s">
        <v>246</v>
      </c>
      <c r="G247" s="206"/>
      <c r="H247" s="209">
        <v>10654</v>
      </c>
      <c r="I247" s="210"/>
      <c r="J247" s="206"/>
      <c r="K247" s="206"/>
      <c r="L247" s="211"/>
      <c r="M247" s="212"/>
      <c r="N247" s="213"/>
      <c r="O247" s="213"/>
      <c r="P247" s="213"/>
      <c r="Q247" s="213"/>
      <c r="R247" s="213"/>
      <c r="S247" s="213"/>
      <c r="T247" s="214"/>
      <c r="AT247" s="215" t="s">
        <v>152</v>
      </c>
      <c r="AU247" s="215" t="s">
        <v>85</v>
      </c>
      <c r="AV247" s="13" t="s">
        <v>85</v>
      </c>
      <c r="AW247" s="13" t="s">
        <v>31</v>
      </c>
      <c r="AX247" s="13" t="s">
        <v>75</v>
      </c>
      <c r="AY247" s="215" t="s">
        <v>141</v>
      </c>
    </row>
    <row r="248" spans="1:65" s="14" customFormat="1" x14ac:dyDescent="0.2">
      <c r="B248" s="216"/>
      <c r="C248" s="217"/>
      <c r="D248" s="200" t="s">
        <v>152</v>
      </c>
      <c r="E248" s="218" t="s">
        <v>1</v>
      </c>
      <c r="F248" s="219" t="s">
        <v>156</v>
      </c>
      <c r="G248" s="217"/>
      <c r="H248" s="220">
        <v>10654</v>
      </c>
      <c r="I248" s="221"/>
      <c r="J248" s="217"/>
      <c r="K248" s="217"/>
      <c r="L248" s="222"/>
      <c r="M248" s="223"/>
      <c r="N248" s="224"/>
      <c r="O248" s="224"/>
      <c r="P248" s="224"/>
      <c r="Q248" s="224"/>
      <c r="R248" s="224"/>
      <c r="S248" s="224"/>
      <c r="T248" s="225"/>
      <c r="AT248" s="226" t="s">
        <v>152</v>
      </c>
      <c r="AU248" s="226" t="s">
        <v>85</v>
      </c>
      <c r="AV248" s="14" t="s">
        <v>149</v>
      </c>
      <c r="AW248" s="14" t="s">
        <v>31</v>
      </c>
      <c r="AX248" s="14" t="s">
        <v>83</v>
      </c>
      <c r="AY248" s="226" t="s">
        <v>141</v>
      </c>
    </row>
    <row r="249" spans="1:65" s="2" customFormat="1" ht="37.75" customHeight="1" x14ac:dyDescent="0.2">
      <c r="A249" s="34"/>
      <c r="B249" s="35"/>
      <c r="C249" s="238" t="s">
        <v>299</v>
      </c>
      <c r="D249" s="238" t="s">
        <v>204</v>
      </c>
      <c r="E249" s="239" t="s">
        <v>300</v>
      </c>
      <c r="F249" s="240" t="s">
        <v>301</v>
      </c>
      <c r="G249" s="241" t="s">
        <v>243</v>
      </c>
      <c r="H249" s="242">
        <v>10654</v>
      </c>
      <c r="I249" s="243"/>
      <c r="J249" s="244">
        <f>ROUND(I249*H249,2)</f>
        <v>0</v>
      </c>
      <c r="K249" s="240" t="s">
        <v>147</v>
      </c>
      <c r="L249" s="39"/>
      <c r="M249" s="245" t="s">
        <v>1</v>
      </c>
      <c r="N249" s="246" t="s">
        <v>40</v>
      </c>
      <c r="O249" s="71"/>
      <c r="P249" s="196">
        <f>O249*H249</f>
        <v>0</v>
      </c>
      <c r="Q249" s="196">
        <v>0</v>
      </c>
      <c r="R249" s="196">
        <f>Q249*H249</f>
        <v>0</v>
      </c>
      <c r="S249" s="196">
        <v>0</v>
      </c>
      <c r="T249" s="197">
        <f>S249*H249</f>
        <v>0</v>
      </c>
      <c r="U249" s="34"/>
      <c r="V249" s="34"/>
      <c r="W249" s="34"/>
      <c r="X249" s="34"/>
      <c r="Y249" s="34"/>
      <c r="Z249" s="34"/>
      <c r="AA249" s="34"/>
      <c r="AB249" s="34"/>
      <c r="AC249" s="34"/>
      <c r="AD249" s="34"/>
      <c r="AE249" s="34"/>
      <c r="AR249" s="198" t="s">
        <v>149</v>
      </c>
      <c r="AT249" s="198" t="s">
        <v>204</v>
      </c>
      <c r="AU249" s="198" t="s">
        <v>85</v>
      </c>
      <c r="AY249" s="17" t="s">
        <v>141</v>
      </c>
      <c r="BE249" s="199">
        <f>IF(N249="základní",J249,0)</f>
        <v>0</v>
      </c>
      <c r="BF249" s="199">
        <f>IF(N249="snížená",J249,0)</f>
        <v>0</v>
      </c>
      <c r="BG249" s="199">
        <f>IF(N249="zákl. přenesená",J249,0)</f>
        <v>0</v>
      </c>
      <c r="BH249" s="199">
        <f>IF(N249="sníž. přenesená",J249,0)</f>
        <v>0</v>
      </c>
      <c r="BI249" s="199">
        <f>IF(N249="nulová",J249,0)</f>
        <v>0</v>
      </c>
      <c r="BJ249" s="17" t="s">
        <v>83</v>
      </c>
      <c r="BK249" s="199">
        <f>ROUND(I249*H249,2)</f>
        <v>0</v>
      </c>
      <c r="BL249" s="17" t="s">
        <v>149</v>
      </c>
      <c r="BM249" s="198" t="s">
        <v>302</v>
      </c>
    </row>
    <row r="250" spans="1:65" s="2" customFormat="1" ht="54" x14ac:dyDescent="0.2">
      <c r="A250" s="34"/>
      <c r="B250" s="35"/>
      <c r="C250" s="36"/>
      <c r="D250" s="200" t="s">
        <v>151</v>
      </c>
      <c r="E250" s="36"/>
      <c r="F250" s="201" t="s">
        <v>303</v>
      </c>
      <c r="G250" s="36"/>
      <c r="H250" s="36"/>
      <c r="I250" s="202"/>
      <c r="J250" s="36"/>
      <c r="K250" s="36"/>
      <c r="L250" s="39"/>
      <c r="M250" s="203"/>
      <c r="N250" s="204"/>
      <c r="O250" s="71"/>
      <c r="P250" s="71"/>
      <c r="Q250" s="71"/>
      <c r="R250" s="71"/>
      <c r="S250" s="71"/>
      <c r="T250" s="72"/>
      <c r="U250" s="34"/>
      <c r="V250" s="34"/>
      <c r="W250" s="34"/>
      <c r="X250" s="34"/>
      <c r="Y250" s="34"/>
      <c r="Z250" s="34"/>
      <c r="AA250" s="34"/>
      <c r="AB250" s="34"/>
      <c r="AC250" s="34"/>
      <c r="AD250" s="34"/>
      <c r="AE250" s="34"/>
      <c r="AT250" s="17" t="s">
        <v>151</v>
      </c>
      <c r="AU250" s="17" t="s">
        <v>85</v>
      </c>
    </row>
    <row r="251" spans="1:65" s="13" customFormat="1" x14ac:dyDescent="0.2">
      <c r="B251" s="205"/>
      <c r="C251" s="206"/>
      <c r="D251" s="200" t="s">
        <v>152</v>
      </c>
      <c r="E251" s="207" t="s">
        <v>1</v>
      </c>
      <c r="F251" s="208" t="s">
        <v>246</v>
      </c>
      <c r="G251" s="206"/>
      <c r="H251" s="209">
        <v>10654</v>
      </c>
      <c r="I251" s="210"/>
      <c r="J251" s="206"/>
      <c r="K251" s="206"/>
      <c r="L251" s="211"/>
      <c r="M251" s="212"/>
      <c r="N251" s="213"/>
      <c r="O251" s="213"/>
      <c r="P251" s="213"/>
      <c r="Q251" s="213"/>
      <c r="R251" s="213"/>
      <c r="S251" s="213"/>
      <c r="T251" s="214"/>
      <c r="AT251" s="215" t="s">
        <v>152</v>
      </c>
      <c r="AU251" s="215" t="s">
        <v>85</v>
      </c>
      <c r="AV251" s="13" t="s">
        <v>85</v>
      </c>
      <c r="AW251" s="13" t="s">
        <v>31</v>
      </c>
      <c r="AX251" s="13" t="s">
        <v>75</v>
      </c>
      <c r="AY251" s="215" t="s">
        <v>141</v>
      </c>
    </row>
    <row r="252" spans="1:65" s="14" customFormat="1" x14ac:dyDescent="0.2">
      <c r="B252" s="216"/>
      <c r="C252" s="217"/>
      <c r="D252" s="200" t="s">
        <v>152</v>
      </c>
      <c r="E252" s="218" t="s">
        <v>1</v>
      </c>
      <c r="F252" s="219" t="s">
        <v>156</v>
      </c>
      <c r="G252" s="217"/>
      <c r="H252" s="220">
        <v>10654</v>
      </c>
      <c r="I252" s="221"/>
      <c r="J252" s="217"/>
      <c r="K252" s="217"/>
      <c r="L252" s="222"/>
      <c r="M252" s="223"/>
      <c r="N252" s="224"/>
      <c r="O252" s="224"/>
      <c r="P252" s="224"/>
      <c r="Q252" s="224"/>
      <c r="R252" s="224"/>
      <c r="S252" s="224"/>
      <c r="T252" s="225"/>
      <c r="AT252" s="226" t="s">
        <v>152</v>
      </c>
      <c r="AU252" s="226" t="s">
        <v>85</v>
      </c>
      <c r="AV252" s="14" t="s">
        <v>149</v>
      </c>
      <c r="AW252" s="14" t="s">
        <v>31</v>
      </c>
      <c r="AX252" s="14" t="s">
        <v>83</v>
      </c>
      <c r="AY252" s="226" t="s">
        <v>141</v>
      </c>
    </row>
    <row r="253" spans="1:65" s="2" customFormat="1" ht="24.15" customHeight="1" x14ac:dyDescent="0.2">
      <c r="A253" s="34"/>
      <c r="B253" s="35"/>
      <c r="C253" s="238" t="s">
        <v>7</v>
      </c>
      <c r="D253" s="238" t="s">
        <v>204</v>
      </c>
      <c r="E253" s="239" t="s">
        <v>304</v>
      </c>
      <c r="F253" s="240" t="s">
        <v>305</v>
      </c>
      <c r="G253" s="241" t="s">
        <v>306</v>
      </c>
      <c r="H253" s="242">
        <v>30</v>
      </c>
      <c r="I253" s="243"/>
      <c r="J253" s="244">
        <f>ROUND(I253*H253,2)</f>
        <v>0</v>
      </c>
      <c r="K253" s="240" t="s">
        <v>147</v>
      </c>
      <c r="L253" s="39"/>
      <c r="M253" s="245" t="s">
        <v>1</v>
      </c>
      <c r="N253" s="246" t="s">
        <v>40</v>
      </c>
      <c r="O253" s="71"/>
      <c r="P253" s="196">
        <f>O253*H253</f>
        <v>0</v>
      </c>
      <c r="Q253" s="196">
        <v>0</v>
      </c>
      <c r="R253" s="196">
        <f>Q253*H253</f>
        <v>0</v>
      </c>
      <c r="S253" s="196">
        <v>0</v>
      </c>
      <c r="T253" s="197">
        <f>S253*H253</f>
        <v>0</v>
      </c>
      <c r="U253" s="34"/>
      <c r="V253" s="34"/>
      <c r="W253" s="34"/>
      <c r="X253" s="34"/>
      <c r="Y253" s="34"/>
      <c r="Z253" s="34"/>
      <c r="AA253" s="34"/>
      <c r="AB253" s="34"/>
      <c r="AC253" s="34"/>
      <c r="AD253" s="34"/>
      <c r="AE253" s="34"/>
      <c r="AR253" s="198" t="s">
        <v>149</v>
      </c>
      <c r="AT253" s="198" t="s">
        <v>204</v>
      </c>
      <c r="AU253" s="198" t="s">
        <v>85</v>
      </c>
      <c r="AY253" s="17" t="s">
        <v>141</v>
      </c>
      <c r="BE253" s="199">
        <f>IF(N253="základní",J253,0)</f>
        <v>0</v>
      </c>
      <c r="BF253" s="199">
        <f>IF(N253="snížená",J253,0)</f>
        <v>0</v>
      </c>
      <c r="BG253" s="199">
        <f>IF(N253="zákl. přenesená",J253,0)</f>
        <v>0</v>
      </c>
      <c r="BH253" s="199">
        <f>IF(N253="sníž. přenesená",J253,0)</f>
        <v>0</v>
      </c>
      <c r="BI253" s="199">
        <f>IF(N253="nulová",J253,0)</f>
        <v>0</v>
      </c>
      <c r="BJ253" s="17" t="s">
        <v>83</v>
      </c>
      <c r="BK253" s="199">
        <f>ROUND(I253*H253,2)</f>
        <v>0</v>
      </c>
      <c r="BL253" s="17" t="s">
        <v>149</v>
      </c>
      <c r="BM253" s="198" t="s">
        <v>307</v>
      </c>
    </row>
    <row r="254" spans="1:65" s="2" customFormat="1" ht="54" x14ac:dyDescent="0.2">
      <c r="A254" s="34"/>
      <c r="B254" s="35"/>
      <c r="C254" s="36"/>
      <c r="D254" s="200" t="s">
        <v>151</v>
      </c>
      <c r="E254" s="36"/>
      <c r="F254" s="201" t="s">
        <v>308</v>
      </c>
      <c r="G254" s="36"/>
      <c r="H254" s="36"/>
      <c r="I254" s="202"/>
      <c r="J254" s="36"/>
      <c r="K254" s="36"/>
      <c r="L254" s="39"/>
      <c r="M254" s="203"/>
      <c r="N254" s="204"/>
      <c r="O254" s="71"/>
      <c r="P254" s="71"/>
      <c r="Q254" s="71"/>
      <c r="R254" s="71"/>
      <c r="S254" s="71"/>
      <c r="T254" s="72"/>
      <c r="U254" s="34"/>
      <c r="V254" s="34"/>
      <c r="W254" s="34"/>
      <c r="X254" s="34"/>
      <c r="Y254" s="34"/>
      <c r="Z254" s="34"/>
      <c r="AA254" s="34"/>
      <c r="AB254" s="34"/>
      <c r="AC254" s="34"/>
      <c r="AD254" s="34"/>
      <c r="AE254" s="34"/>
      <c r="AT254" s="17" t="s">
        <v>151</v>
      </c>
      <c r="AU254" s="17" t="s">
        <v>85</v>
      </c>
    </row>
    <row r="255" spans="1:65" s="13" customFormat="1" x14ac:dyDescent="0.2">
      <c r="B255" s="205"/>
      <c r="C255" s="206"/>
      <c r="D255" s="200" t="s">
        <v>152</v>
      </c>
      <c r="E255" s="207" t="s">
        <v>1</v>
      </c>
      <c r="F255" s="208" t="s">
        <v>309</v>
      </c>
      <c r="G255" s="206"/>
      <c r="H255" s="209">
        <v>30</v>
      </c>
      <c r="I255" s="210"/>
      <c r="J255" s="206"/>
      <c r="K255" s="206"/>
      <c r="L255" s="211"/>
      <c r="M255" s="212"/>
      <c r="N255" s="213"/>
      <c r="O255" s="213"/>
      <c r="P255" s="213"/>
      <c r="Q255" s="213"/>
      <c r="R255" s="213"/>
      <c r="S255" s="213"/>
      <c r="T255" s="214"/>
      <c r="AT255" s="215" t="s">
        <v>152</v>
      </c>
      <c r="AU255" s="215" t="s">
        <v>85</v>
      </c>
      <c r="AV255" s="13" t="s">
        <v>85</v>
      </c>
      <c r="AW255" s="13" t="s">
        <v>31</v>
      </c>
      <c r="AX255" s="13" t="s">
        <v>75</v>
      </c>
      <c r="AY255" s="215" t="s">
        <v>141</v>
      </c>
    </row>
    <row r="256" spans="1:65" s="14" customFormat="1" x14ac:dyDescent="0.2">
      <c r="B256" s="216"/>
      <c r="C256" s="217"/>
      <c r="D256" s="200" t="s">
        <v>152</v>
      </c>
      <c r="E256" s="218" t="s">
        <v>1</v>
      </c>
      <c r="F256" s="219" t="s">
        <v>156</v>
      </c>
      <c r="G256" s="217"/>
      <c r="H256" s="220">
        <v>30</v>
      </c>
      <c r="I256" s="221"/>
      <c r="J256" s="217"/>
      <c r="K256" s="217"/>
      <c r="L256" s="222"/>
      <c r="M256" s="223"/>
      <c r="N256" s="224"/>
      <c r="O256" s="224"/>
      <c r="P256" s="224"/>
      <c r="Q256" s="224"/>
      <c r="R256" s="224"/>
      <c r="S256" s="224"/>
      <c r="T256" s="225"/>
      <c r="AT256" s="226" t="s">
        <v>152</v>
      </c>
      <c r="AU256" s="226" t="s">
        <v>85</v>
      </c>
      <c r="AV256" s="14" t="s">
        <v>149</v>
      </c>
      <c r="AW256" s="14" t="s">
        <v>31</v>
      </c>
      <c r="AX256" s="14" t="s">
        <v>83</v>
      </c>
      <c r="AY256" s="226" t="s">
        <v>141</v>
      </c>
    </row>
    <row r="257" spans="1:65" s="2" customFormat="1" ht="24.15" customHeight="1" x14ac:dyDescent="0.2">
      <c r="A257" s="34"/>
      <c r="B257" s="35"/>
      <c r="C257" s="238" t="s">
        <v>310</v>
      </c>
      <c r="D257" s="238" t="s">
        <v>204</v>
      </c>
      <c r="E257" s="239" t="s">
        <v>311</v>
      </c>
      <c r="F257" s="240" t="s">
        <v>312</v>
      </c>
      <c r="G257" s="241" t="s">
        <v>306</v>
      </c>
      <c r="H257" s="242">
        <v>100</v>
      </c>
      <c r="I257" s="243"/>
      <c r="J257" s="244">
        <f>ROUND(I257*H257,2)</f>
        <v>0</v>
      </c>
      <c r="K257" s="240" t="s">
        <v>147</v>
      </c>
      <c r="L257" s="39"/>
      <c r="M257" s="245" t="s">
        <v>1</v>
      </c>
      <c r="N257" s="246" t="s">
        <v>40</v>
      </c>
      <c r="O257" s="71"/>
      <c r="P257" s="196">
        <f>O257*H257</f>
        <v>0</v>
      </c>
      <c r="Q257" s="196">
        <v>0</v>
      </c>
      <c r="R257" s="196">
        <f>Q257*H257</f>
        <v>0</v>
      </c>
      <c r="S257" s="196">
        <v>0</v>
      </c>
      <c r="T257" s="197">
        <f>S257*H257</f>
        <v>0</v>
      </c>
      <c r="U257" s="34"/>
      <c r="V257" s="34"/>
      <c r="W257" s="34"/>
      <c r="X257" s="34"/>
      <c r="Y257" s="34"/>
      <c r="Z257" s="34"/>
      <c r="AA257" s="34"/>
      <c r="AB257" s="34"/>
      <c r="AC257" s="34"/>
      <c r="AD257" s="34"/>
      <c r="AE257" s="34"/>
      <c r="AR257" s="198" t="s">
        <v>149</v>
      </c>
      <c r="AT257" s="198" t="s">
        <v>204</v>
      </c>
      <c r="AU257" s="198" t="s">
        <v>85</v>
      </c>
      <c r="AY257" s="17" t="s">
        <v>141</v>
      </c>
      <c r="BE257" s="199">
        <f>IF(N257="základní",J257,0)</f>
        <v>0</v>
      </c>
      <c r="BF257" s="199">
        <f>IF(N257="snížená",J257,0)</f>
        <v>0</v>
      </c>
      <c r="BG257" s="199">
        <f>IF(N257="zákl. přenesená",J257,0)</f>
        <v>0</v>
      </c>
      <c r="BH257" s="199">
        <f>IF(N257="sníž. přenesená",J257,0)</f>
        <v>0</v>
      </c>
      <c r="BI257" s="199">
        <f>IF(N257="nulová",J257,0)</f>
        <v>0</v>
      </c>
      <c r="BJ257" s="17" t="s">
        <v>83</v>
      </c>
      <c r="BK257" s="199">
        <f>ROUND(I257*H257,2)</f>
        <v>0</v>
      </c>
      <c r="BL257" s="17" t="s">
        <v>149</v>
      </c>
      <c r="BM257" s="198" t="s">
        <v>313</v>
      </c>
    </row>
    <row r="258" spans="1:65" s="2" customFormat="1" ht="63" x14ac:dyDescent="0.2">
      <c r="A258" s="34"/>
      <c r="B258" s="35"/>
      <c r="C258" s="36"/>
      <c r="D258" s="200" t="s">
        <v>151</v>
      </c>
      <c r="E258" s="36"/>
      <c r="F258" s="201" t="s">
        <v>314</v>
      </c>
      <c r="G258" s="36"/>
      <c r="H258" s="36"/>
      <c r="I258" s="202"/>
      <c r="J258" s="36"/>
      <c r="K258" s="36"/>
      <c r="L258" s="39"/>
      <c r="M258" s="203"/>
      <c r="N258" s="204"/>
      <c r="O258" s="71"/>
      <c r="P258" s="71"/>
      <c r="Q258" s="71"/>
      <c r="R258" s="71"/>
      <c r="S258" s="71"/>
      <c r="T258" s="72"/>
      <c r="U258" s="34"/>
      <c r="V258" s="34"/>
      <c r="W258" s="34"/>
      <c r="X258" s="34"/>
      <c r="Y258" s="34"/>
      <c r="Z258" s="34"/>
      <c r="AA258" s="34"/>
      <c r="AB258" s="34"/>
      <c r="AC258" s="34"/>
      <c r="AD258" s="34"/>
      <c r="AE258" s="34"/>
      <c r="AT258" s="17" t="s">
        <v>151</v>
      </c>
      <c r="AU258" s="17" t="s">
        <v>85</v>
      </c>
    </row>
    <row r="259" spans="1:65" s="13" customFormat="1" x14ac:dyDescent="0.2">
      <c r="B259" s="205"/>
      <c r="C259" s="206"/>
      <c r="D259" s="200" t="s">
        <v>152</v>
      </c>
      <c r="E259" s="207" t="s">
        <v>1</v>
      </c>
      <c r="F259" s="208" t="s">
        <v>315</v>
      </c>
      <c r="G259" s="206"/>
      <c r="H259" s="209">
        <v>100</v>
      </c>
      <c r="I259" s="210"/>
      <c r="J259" s="206"/>
      <c r="K259" s="206"/>
      <c r="L259" s="211"/>
      <c r="M259" s="212"/>
      <c r="N259" s="213"/>
      <c r="O259" s="213"/>
      <c r="P259" s="213"/>
      <c r="Q259" s="213"/>
      <c r="R259" s="213"/>
      <c r="S259" s="213"/>
      <c r="T259" s="214"/>
      <c r="AT259" s="215" t="s">
        <v>152</v>
      </c>
      <c r="AU259" s="215" t="s">
        <v>85</v>
      </c>
      <c r="AV259" s="13" t="s">
        <v>85</v>
      </c>
      <c r="AW259" s="13" t="s">
        <v>31</v>
      </c>
      <c r="AX259" s="13" t="s">
        <v>75</v>
      </c>
      <c r="AY259" s="215" t="s">
        <v>141</v>
      </c>
    </row>
    <row r="260" spans="1:65" s="14" customFormat="1" x14ac:dyDescent="0.2">
      <c r="B260" s="216"/>
      <c r="C260" s="217"/>
      <c r="D260" s="200" t="s">
        <v>152</v>
      </c>
      <c r="E260" s="218" t="s">
        <v>1</v>
      </c>
      <c r="F260" s="219" t="s">
        <v>156</v>
      </c>
      <c r="G260" s="217"/>
      <c r="H260" s="220">
        <v>100</v>
      </c>
      <c r="I260" s="221"/>
      <c r="J260" s="217"/>
      <c r="K260" s="217"/>
      <c r="L260" s="222"/>
      <c r="M260" s="223"/>
      <c r="N260" s="224"/>
      <c r="O260" s="224"/>
      <c r="P260" s="224"/>
      <c r="Q260" s="224"/>
      <c r="R260" s="224"/>
      <c r="S260" s="224"/>
      <c r="T260" s="225"/>
      <c r="AT260" s="226" t="s">
        <v>152</v>
      </c>
      <c r="AU260" s="226" t="s">
        <v>85</v>
      </c>
      <c r="AV260" s="14" t="s">
        <v>149</v>
      </c>
      <c r="AW260" s="14" t="s">
        <v>31</v>
      </c>
      <c r="AX260" s="14" t="s">
        <v>83</v>
      </c>
      <c r="AY260" s="226" t="s">
        <v>141</v>
      </c>
    </row>
    <row r="261" spans="1:65" s="2" customFormat="1" ht="16.5" customHeight="1" x14ac:dyDescent="0.2">
      <c r="A261" s="34"/>
      <c r="B261" s="35"/>
      <c r="C261" s="238" t="s">
        <v>316</v>
      </c>
      <c r="D261" s="238" t="s">
        <v>204</v>
      </c>
      <c r="E261" s="239" t="s">
        <v>317</v>
      </c>
      <c r="F261" s="240" t="s">
        <v>318</v>
      </c>
      <c r="G261" s="241" t="s">
        <v>146</v>
      </c>
      <c r="H261" s="242">
        <v>54</v>
      </c>
      <c r="I261" s="243"/>
      <c r="J261" s="244">
        <f>ROUND(I261*H261,2)</f>
        <v>0</v>
      </c>
      <c r="K261" s="240" t="s">
        <v>147</v>
      </c>
      <c r="L261" s="39"/>
      <c r="M261" s="245" t="s">
        <v>1</v>
      </c>
      <c r="N261" s="246" t="s">
        <v>40</v>
      </c>
      <c r="O261" s="71"/>
      <c r="P261" s="196">
        <f>O261*H261</f>
        <v>0</v>
      </c>
      <c r="Q261" s="196">
        <v>0</v>
      </c>
      <c r="R261" s="196">
        <f>Q261*H261</f>
        <v>0</v>
      </c>
      <c r="S261" s="196">
        <v>0</v>
      </c>
      <c r="T261" s="197">
        <f>S261*H261</f>
        <v>0</v>
      </c>
      <c r="U261" s="34"/>
      <c r="V261" s="34"/>
      <c r="W261" s="34"/>
      <c r="X261" s="34"/>
      <c r="Y261" s="34"/>
      <c r="Z261" s="34"/>
      <c r="AA261" s="34"/>
      <c r="AB261" s="34"/>
      <c r="AC261" s="34"/>
      <c r="AD261" s="34"/>
      <c r="AE261" s="34"/>
      <c r="AR261" s="198" t="s">
        <v>182</v>
      </c>
      <c r="AT261" s="198" t="s">
        <v>204</v>
      </c>
      <c r="AU261" s="198" t="s">
        <v>85</v>
      </c>
      <c r="AY261" s="17" t="s">
        <v>141</v>
      </c>
      <c r="BE261" s="199">
        <f>IF(N261="základní",J261,0)</f>
        <v>0</v>
      </c>
      <c r="BF261" s="199">
        <f>IF(N261="snížená",J261,0)</f>
        <v>0</v>
      </c>
      <c r="BG261" s="199">
        <f>IF(N261="zákl. přenesená",J261,0)</f>
        <v>0</v>
      </c>
      <c r="BH261" s="199">
        <f>IF(N261="sníž. přenesená",J261,0)</f>
        <v>0</v>
      </c>
      <c r="BI261" s="199">
        <f>IF(N261="nulová",J261,0)</f>
        <v>0</v>
      </c>
      <c r="BJ261" s="17" t="s">
        <v>83</v>
      </c>
      <c r="BK261" s="199">
        <f>ROUND(I261*H261,2)</f>
        <v>0</v>
      </c>
      <c r="BL261" s="17" t="s">
        <v>182</v>
      </c>
      <c r="BM261" s="198" t="s">
        <v>319</v>
      </c>
    </row>
    <row r="262" spans="1:65" s="2" customFormat="1" ht="36" x14ac:dyDescent="0.2">
      <c r="A262" s="34"/>
      <c r="B262" s="35"/>
      <c r="C262" s="36"/>
      <c r="D262" s="200" t="s">
        <v>151</v>
      </c>
      <c r="E262" s="36"/>
      <c r="F262" s="201" t="s">
        <v>320</v>
      </c>
      <c r="G262" s="36"/>
      <c r="H262" s="36"/>
      <c r="I262" s="202"/>
      <c r="J262" s="36"/>
      <c r="K262" s="36"/>
      <c r="L262" s="39"/>
      <c r="M262" s="203"/>
      <c r="N262" s="204"/>
      <c r="O262" s="71"/>
      <c r="P262" s="71"/>
      <c r="Q262" s="71"/>
      <c r="R262" s="71"/>
      <c r="S262" s="71"/>
      <c r="T262" s="72"/>
      <c r="U262" s="34"/>
      <c r="V262" s="34"/>
      <c r="W262" s="34"/>
      <c r="X262" s="34"/>
      <c r="Y262" s="34"/>
      <c r="Z262" s="34"/>
      <c r="AA262" s="34"/>
      <c r="AB262" s="34"/>
      <c r="AC262" s="34"/>
      <c r="AD262" s="34"/>
      <c r="AE262" s="34"/>
      <c r="AT262" s="17" t="s">
        <v>151</v>
      </c>
      <c r="AU262" s="17" t="s">
        <v>85</v>
      </c>
    </row>
    <row r="263" spans="1:65" s="15" customFormat="1" x14ac:dyDescent="0.2">
      <c r="B263" s="227"/>
      <c r="C263" s="228"/>
      <c r="D263" s="200" t="s">
        <v>152</v>
      </c>
      <c r="E263" s="229" t="s">
        <v>1</v>
      </c>
      <c r="F263" s="230" t="s">
        <v>184</v>
      </c>
      <c r="G263" s="228"/>
      <c r="H263" s="229" t="s">
        <v>1</v>
      </c>
      <c r="I263" s="231"/>
      <c r="J263" s="228"/>
      <c r="K263" s="228"/>
      <c r="L263" s="232"/>
      <c r="M263" s="233"/>
      <c r="N263" s="234"/>
      <c r="O263" s="234"/>
      <c r="P263" s="234"/>
      <c r="Q263" s="234"/>
      <c r="R263" s="234"/>
      <c r="S263" s="234"/>
      <c r="T263" s="235"/>
      <c r="AT263" s="236" t="s">
        <v>152</v>
      </c>
      <c r="AU263" s="236" t="s">
        <v>85</v>
      </c>
      <c r="AV263" s="15" t="s">
        <v>83</v>
      </c>
      <c r="AW263" s="15" t="s">
        <v>31</v>
      </c>
      <c r="AX263" s="15" t="s">
        <v>75</v>
      </c>
      <c r="AY263" s="236" t="s">
        <v>141</v>
      </c>
    </row>
    <row r="264" spans="1:65" s="13" customFormat="1" x14ac:dyDescent="0.2">
      <c r="B264" s="205"/>
      <c r="C264" s="206"/>
      <c r="D264" s="200" t="s">
        <v>152</v>
      </c>
      <c r="E264" s="207" t="s">
        <v>1</v>
      </c>
      <c r="F264" s="208" t="s">
        <v>185</v>
      </c>
      <c r="G264" s="206"/>
      <c r="H264" s="209">
        <v>54</v>
      </c>
      <c r="I264" s="210"/>
      <c r="J264" s="206"/>
      <c r="K264" s="206"/>
      <c r="L264" s="211"/>
      <c r="M264" s="212"/>
      <c r="N264" s="213"/>
      <c r="O264" s="213"/>
      <c r="P264" s="213"/>
      <c r="Q264" s="213"/>
      <c r="R264" s="213"/>
      <c r="S264" s="213"/>
      <c r="T264" s="214"/>
      <c r="AT264" s="215" t="s">
        <v>152</v>
      </c>
      <c r="AU264" s="215" t="s">
        <v>85</v>
      </c>
      <c r="AV264" s="13" t="s">
        <v>85</v>
      </c>
      <c r="AW264" s="13" t="s">
        <v>31</v>
      </c>
      <c r="AX264" s="13" t="s">
        <v>75</v>
      </c>
      <c r="AY264" s="215" t="s">
        <v>141</v>
      </c>
    </row>
    <row r="265" spans="1:65" s="14" customFormat="1" x14ac:dyDescent="0.2">
      <c r="B265" s="216"/>
      <c r="C265" s="217"/>
      <c r="D265" s="200" t="s">
        <v>152</v>
      </c>
      <c r="E265" s="218" t="s">
        <v>1</v>
      </c>
      <c r="F265" s="219" t="s">
        <v>156</v>
      </c>
      <c r="G265" s="217"/>
      <c r="H265" s="220">
        <v>54</v>
      </c>
      <c r="I265" s="221"/>
      <c r="J265" s="217"/>
      <c r="K265" s="217"/>
      <c r="L265" s="222"/>
      <c r="M265" s="223"/>
      <c r="N265" s="224"/>
      <c r="O265" s="224"/>
      <c r="P265" s="224"/>
      <c r="Q265" s="224"/>
      <c r="R265" s="224"/>
      <c r="S265" s="224"/>
      <c r="T265" s="225"/>
      <c r="AT265" s="226" t="s">
        <v>152</v>
      </c>
      <c r="AU265" s="226" t="s">
        <v>85</v>
      </c>
      <c r="AV265" s="14" t="s">
        <v>149</v>
      </c>
      <c r="AW265" s="14" t="s">
        <v>31</v>
      </c>
      <c r="AX265" s="14" t="s">
        <v>83</v>
      </c>
      <c r="AY265" s="226" t="s">
        <v>141</v>
      </c>
    </row>
    <row r="266" spans="1:65" s="2" customFormat="1" ht="24.15" customHeight="1" x14ac:dyDescent="0.2">
      <c r="A266" s="34"/>
      <c r="B266" s="35"/>
      <c r="C266" s="238" t="s">
        <v>321</v>
      </c>
      <c r="D266" s="238" t="s">
        <v>204</v>
      </c>
      <c r="E266" s="239" t="s">
        <v>322</v>
      </c>
      <c r="F266" s="240" t="s">
        <v>323</v>
      </c>
      <c r="G266" s="241" t="s">
        <v>146</v>
      </c>
      <c r="H266" s="242">
        <v>192</v>
      </c>
      <c r="I266" s="243"/>
      <c r="J266" s="244">
        <f>ROUND(I266*H266,2)</f>
        <v>0</v>
      </c>
      <c r="K266" s="240" t="s">
        <v>147</v>
      </c>
      <c r="L266" s="39"/>
      <c r="M266" s="245" t="s">
        <v>1</v>
      </c>
      <c r="N266" s="246" t="s">
        <v>40</v>
      </c>
      <c r="O266" s="71"/>
      <c r="P266" s="196">
        <f>O266*H266</f>
        <v>0</v>
      </c>
      <c r="Q266" s="196">
        <v>0</v>
      </c>
      <c r="R266" s="196">
        <f>Q266*H266</f>
        <v>0</v>
      </c>
      <c r="S266" s="196">
        <v>0</v>
      </c>
      <c r="T266" s="197">
        <f>S266*H266</f>
        <v>0</v>
      </c>
      <c r="U266" s="34"/>
      <c r="V266" s="34"/>
      <c r="W266" s="34"/>
      <c r="X266" s="34"/>
      <c r="Y266" s="34"/>
      <c r="Z266" s="34"/>
      <c r="AA266" s="34"/>
      <c r="AB266" s="34"/>
      <c r="AC266" s="34"/>
      <c r="AD266" s="34"/>
      <c r="AE266" s="34"/>
      <c r="AR266" s="198" t="s">
        <v>149</v>
      </c>
      <c r="AT266" s="198" t="s">
        <v>204</v>
      </c>
      <c r="AU266" s="198" t="s">
        <v>85</v>
      </c>
      <c r="AY266" s="17" t="s">
        <v>141</v>
      </c>
      <c r="BE266" s="199">
        <f>IF(N266="základní",J266,0)</f>
        <v>0</v>
      </c>
      <c r="BF266" s="199">
        <f>IF(N266="snížená",J266,0)</f>
        <v>0</v>
      </c>
      <c r="BG266" s="199">
        <f>IF(N266="zákl. přenesená",J266,0)</f>
        <v>0</v>
      </c>
      <c r="BH266" s="199">
        <f>IF(N266="sníž. přenesená",J266,0)</f>
        <v>0</v>
      </c>
      <c r="BI266" s="199">
        <f>IF(N266="nulová",J266,0)</f>
        <v>0</v>
      </c>
      <c r="BJ266" s="17" t="s">
        <v>83</v>
      </c>
      <c r="BK266" s="199">
        <f>ROUND(I266*H266,2)</f>
        <v>0</v>
      </c>
      <c r="BL266" s="17" t="s">
        <v>149</v>
      </c>
      <c r="BM266" s="198" t="s">
        <v>324</v>
      </c>
    </row>
    <row r="267" spans="1:65" s="2" customFormat="1" ht="27" x14ac:dyDescent="0.2">
      <c r="A267" s="34"/>
      <c r="B267" s="35"/>
      <c r="C267" s="36"/>
      <c r="D267" s="200" t="s">
        <v>151</v>
      </c>
      <c r="E267" s="36"/>
      <c r="F267" s="201" t="s">
        <v>325</v>
      </c>
      <c r="G267" s="36"/>
      <c r="H267" s="36"/>
      <c r="I267" s="202"/>
      <c r="J267" s="36"/>
      <c r="K267" s="36"/>
      <c r="L267" s="39"/>
      <c r="M267" s="203"/>
      <c r="N267" s="204"/>
      <c r="O267" s="71"/>
      <c r="P267" s="71"/>
      <c r="Q267" s="71"/>
      <c r="R267" s="71"/>
      <c r="S267" s="71"/>
      <c r="T267" s="72"/>
      <c r="U267" s="34"/>
      <c r="V267" s="34"/>
      <c r="W267" s="34"/>
      <c r="X267" s="34"/>
      <c r="Y267" s="34"/>
      <c r="Z267" s="34"/>
      <c r="AA267" s="34"/>
      <c r="AB267" s="34"/>
      <c r="AC267" s="34"/>
      <c r="AD267" s="34"/>
      <c r="AE267" s="34"/>
      <c r="AT267" s="17" t="s">
        <v>151</v>
      </c>
      <c r="AU267" s="17" t="s">
        <v>85</v>
      </c>
    </row>
    <row r="268" spans="1:65" s="15" customFormat="1" x14ac:dyDescent="0.2">
      <c r="B268" s="227"/>
      <c r="C268" s="228"/>
      <c r="D268" s="200" t="s">
        <v>152</v>
      </c>
      <c r="E268" s="229" t="s">
        <v>1</v>
      </c>
      <c r="F268" s="230" t="s">
        <v>326</v>
      </c>
      <c r="G268" s="228"/>
      <c r="H268" s="229" t="s">
        <v>1</v>
      </c>
      <c r="I268" s="231"/>
      <c r="J268" s="228"/>
      <c r="K268" s="228"/>
      <c r="L268" s="232"/>
      <c r="M268" s="233"/>
      <c r="N268" s="234"/>
      <c r="O268" s="234"/>
      <c r="P268" s="234"/>
      <c r="Q268" s="234"/>
      <c r="R268" s="234"/>
      <c r="S268" s="234"/>
      <c r="T268" s="235"/>
      <c r="AT268" s="236" t="s">
        <v>152</v>
      </c>
      <c r="AU268" s="236" t="s">
        <v>85</v>
      </c>
      <c r="AV268" s="15" t="s">
        <v>83</v>
      </c>
      <c r="AW268" s="15" t="s">
        <v>31</v>
      </c>
      <c r="AX268" s="15" t="s">
        <v>75</v>
      </c>
      <c r="AY268" s="236" t="s">
        <v>141</v>
      </c>
    </row>
    <row r="269" spans="1:65" s="13" customFormat="1" x14ac:dyDescent="0.2">
      <c r="B269" s="205"/>
      <c r="C269" s="206"/>
      <c r="D269" s="200" t="s">
        <v>152</v>
      </c>
      <c r="E269" s="207" t="s">
        <v>1</v>
      </c>
      <c r="F269" s="208" t="s">
        <v>327</v>
      </c>
      <c r="G269" s="206"/>
      <c r="H269" s="209">
        <v>192</v>
      </c>
      <c r="I269" s="210"/>
      <c r="J269" s="206"/>
      <c r="K269" s="206"/>
      <c r="L269" s="211"/>
      <c r="M269" s="212"/>
      <c r="N269" s="213"/>
      <c r="O269" s="213"/>
      <c r="P269" s="213"/>
      <c r="Q269" s="213"/>
      <c r="R269" s="213"/>
      <c r="S269" s="213"/>
      <c r="T269" s="214"/>
      <c r="AT269" s="215" t="s">
        <v>152</v>
      </c>
      <c r="AU269" s="215" t="s">
        <v>85</v>
      </c>
      <c r="AV269" s="13" t="s">
        <v>85</v>
      </c>
      <c r="AW269" s="13" t="s">
        <v>31</v>
      </c>
      <c r="AX269" s="13" t="s">
        <v>75</v>
      </c>
      <c r="AY269" s="215" t="s">
        <v>141</v>
      </c>
    </row>
    <row r="270" spans="1:65" s="14" customFormat="1" x14ac:dyDescent="0.2">
      <c r="B270" s="216"/>
      <c r="C270" s="217"/>
      <c r="D270" s="200" t="s">
        <v>152</v>
      </c>
      <c r="E270" s="218" t="s">
        <v>1</v>
      </c>
      <c r="F270" s="219" t="s">
        <v>156</v>
      </c>
      <c r="G270" s="217"/>
      <c r="H270" s="220">
        <v>192</v>
      </c>
      <c r="I270" s="221"/>
      <c r="J270" s="217"/>
      <c r="K270" s="217"/>
      <c r="L270" s="222"/>
      <c r="M270" s="223"/>
      <c r="N270" s="224"/>
      <c r="O270" s="224"/>
      <c r="P270" s="224"/>
      <c r="Q270" s="224"/>
      <c r="R270" s="224"/>
      <c r="S270" s="224"/>
      <c r="T270" s="225"/>
      <c r="AT270" s="226" t="s">
        <v>152</v>
      </c>
      <c r="AU270" s="226" t="s">
        <v>85</v>
      </c>
      <c r="AV270" s="14" t="s">
        <v>149</v>
      </c>
      <c r="AW270" s="14" t="s">
        <v>31</v>
      </c>
      <c r="AX270" s="14" t="s">
        <v>83</v>
      </c>
      <c r="AY270" s="226" t="s">
        <v>141</v>
      </c>
    </row>
    <row r="271" spans="1:65" s="2" customFormat="1" ht="24.15" customHeight="1" x14ac:dyDescent="0.2">
      <c r="A271" s="34"/>
      <c r="B271" s="35"/>
      <c r="C271" s="238" t="s">
        <v>328</v>
      </c>
      <c r="D271" s="238" t="s">
        <v>204</v>
      </c>
      <c r="E271" s="239" t="s">
        <v>329</v>
      </c>
      <c r="F271" s="240" t="s">
        <v>330</v>
      </c>
      <c r="G271" s="241" t="s">
        <v>331</v>
      </c>
      <c r="H271" s="242">
        <v>29298.5</v>
      </c>
      <c r="I271" s="243"/>
      <c r="J271" s="244">
        <f>ROUND(I271*H271,2)</f>
        <v>0</v>
      </c>
      <c r="K271" s="240" t="s">
        <v>1</v>
      </c>
      <c r="L271" s="39"/>
      <c r="M271" s="245" t="s">
        <v>1</v>
      </c>
      <c r="N271" s="246" t="s">
        <v>40</v>
      </c>
      <c r="O271" s="71"/>
      <c r="P271" s="196">
        <f>O271*H271</f>
        <v>0</v>
      </c>
      <c r="Q271" s="196">
        <v>0</v>
      </c>
      <c r="R271" s="196">
        <f>Q271*H271</f>
        <v>0</v>
      </c>
      <c r="S271" s="196">
        <v>0</v>
      </c>
      <c r="T271" s="197">
        <f>S271*H271</f>
        <v>0</v>
      </c>
      <c r="U271" s="34"/>
      <c r="V271" s="34"/>
      <c r="W271" s="34"/>
      <c r="X271" s="34"/>
      <c r="Y271" s="34"/>
      <c r="Z271" s="34"/>
      <c r="AA271" s="34"/>
      <c r="AB271" s="34"/>
      <c r="AC271" s="34"/>
      <c r="AD271" s="34"/>
      <c r="AE271" s="34"/>
      <c r="AR271" s="198" t="s">
        <v>149</v>
      </c>
      <c r="AT271" s="198" t="s">
        <v>204</v>
      </c>
      <c r="AU271" s="198" t="s">
        <v>85</v>
      </c>
      <c r="AY271" s="17" t="s">
        <v>141</v>
      </c>
      <c r="BE271" s="199">
        <f>IF(N271="základní",J271,0)</f>
        <v>0</v>
      </c>
      <c r="BF271" s="199">
        <f>IF(N271="snížená",J271,0)</f>
        <v>0</v>
      </c>
      <c r="BG271" s="199">
        <f>IF(N271="zákl. přenesená",J271,0)</f>
        <v>0</v>
      </c>
      <c r="BH271" s="199">
        <f>IF(N271="sníž. přenesená",J271,0)</f>
        <v>0</v>
      </c>
      <c r="BI271" s="199">
        <f>IF(N271="nulová",J271,0)</f>
        <v>0</v>
      </c>
      <c r="BJ271" s="17" t="s">
        <v>83</v>
      </c>
      <c r="BK271" s="199">
        <f>ROUND(I271*H271,2)</f>
        <v>0</v>
      </c>
      <c r="BL271" s="17" t="s">
        <v>149</v>
      </c>
      <c r="BM271" s="198" t="s">
        <v>332</v>
      </c>
    </row>
    <row r="272" spans="1:65" s="2" customFormat="1" ht="27" x14ac:dyDescent="0.2">
      <c r="A272" s="34"/>
      <c r="B272" s="35"/>
      <c r="C272" s="36"/>
      <c r="D272" s="200" t="s">
        <v>151</v>
      </c>
      <c r="E272" s="36"/>
      <c r="F272" s="201" t="s">
        <v>333</v>
      </c>
      <c r="G272" s="36"/>
      <c r="H272" s="36"/>
      <c r="I272" s="202"/>
      <c r="J272" s="36"/>
      <c r="K272" s="36"/>
      <c r="L272" s="39"/>
      <c r="M272" s="203"/>
      <c r="N272" s="204"/>
      <c r="O272" s="71"/>
      <c r="P272" s="71"/>
      <c r="Q272" s="71"/>
      <c r="R272" s="71"/>
      <c r="S272" s="71"/>
      <c r="T272" s="72"/>
      <c r="U272" s="34"/>
      <c r="V272" s="34"/>
      <c r="W272" s="34"/>
      <c r="X272" s="34"/>
      <c r="Y272" s="34"/>
      <c r="Z272" s="34"/>
      <c r="AA272" s="34"/>
      <c r="AB272" s="34"/>
      <c r="AC272" s="34"/>
      <c r="AD272" s="34"/>
      <c r="AE272" s="34"/>
      <c r="AT272" s="17" t="s">
        <v>151</v>
      </c>
      <c r="AU272" s="17" t="s">
        <v>85</v>
      </c>
    </row>
    <row r="273" spans="1:65" s="13" customFormat="1" x14ac:dyDescent="0.2">
      <c r="B273" s="205"/>
      <c r="C273" s="206"/>
      <c r="D273" s="200" t="s">
        <v>152</v>
      </c>
      <c r="E273" s="207" t="s">
        <v>1</v>
      </c>
      <c r="F273" s="208" t="s">
        <v>334</v>
      </c>
      <c r="G273" s="206"/>
      <c r="H273" s="209">
        <v>29298.5</v>
      </c>
      <c r="I273" s="210"/>
      <c r="J273" s="206"/>
      <c r="K273" s="206"/>
      <c r="L273" s="211"/>
      <c r="M273" s="212"/>
      <c r="N273" s="213"/>
      <c r="O273" s="213"/>
      <c r="P273" s="213"/>
      <c r="Q273" s="213"/>
      <c r="R273" s="213"/>
      <c r="S273" s="213"/>
      <c r="T273" s="214"/>
      <c r="AT273" s="215" t="s">
        <v>152</v>
      </c>
      <c r="AU273" s="215" t="s">
        <v>85</v>
      </c>
      <c r="AV273" s="13" t="s">
        <v>85</v>
      </c>
      <c r="AW273" s="13" t="s">
        <v>31</v>
      </c>
      <c r="AX273" s="13" t="s">
        <v>75</v>
      </c>
      <c r="AY273" s="215" t="s">
        <v>141</v>
      </c>
    </row>
    <row r="274" spans="1:65" s="14" customFormat="1" x14ac:dyDescent="0.2">
      <c r="B274" s="216"/>
      <c r="C274" s="217"/>
      <c r="D274" s="200" t="s">
        <v>152</v>
      </c>
      <c r="E274" s="218" t="s">
        <v>1</v>
      </c>
      <c r="F274" s="219" t="s">
        <v>156</v>
      </c>
      <c r="G274" s="217"/>
      <c r="H274" s="220">
        <v>29298.5</v>
      </c>
      <c r="I274" s="221"/>
      <c r="J274" s="217"/>
      <c r="K274" s="217"/>
      <c r="L274" s="222"/>
      <c r="M274" s="223"/>
      <c r="N274" s="224"/>
      <c r="O274" s="224"/>
      <c r="P274" s="224"/>
      <c r="Q274" s="224"/>
      <c r="R274" s="224"/>
      <c r="S274" s="224"/>
      <c r="T274" s="225"/>
      <c r="AT274" s="226" t="s">
        <v>152</v>
      </c>
      <c r="AU274" s="226" t="s">
        <v>85</v>
      </c>
      <c r="AV274" s="14" t="s">
        <v>149</v>
      </c>
      <c r="AW274" s="14" t="s">
        <v>31</v>
      </c>
      <c r="AX274" s="14" t="s">
        <v>83</v>
      </c>
      <c r="AY274" s="226" t="s">
        <v>141</v>
      </c>
    </row>
    <row r="275" spans="1:65" s="2" customFormat="1" ht="24.15" customHeight="1" x14ac:dyDescent="0.2">
      <c r="A275" s="34"/>
      <c r="B275" s="35"/>
      <c r="C275" s="238" t="s">
        <v>335</v>
      </c>
      <c r="D275" s="238" t="s">
        <v>204</v>
      </c>
      <c r="E275" s="239" t="s">
        <v>336</v>
      </c>
      <c r="F275" s="240" t="s">
        <v>337</v>
      </c>
      <c r="G275" s="241" t="s">
        <v>338</v>
      </c>
      <c r="H275" s="242">
        <v>6</v>
      </c>
      <c r="I275" s="243"/>
      <c r="J275" s="244">
        <f>ROUND(I275*H275,2)</f>
        <v>0</v>
      </c>
      <c r="K275" s="240" t="s">
        <v>1</v>
      </c>
      <c r="L275" s="39"/>
      <c r="M275" s="245" t="s">
        <v>1</v>
      </c>
      <c r="N275" s="246" t="s">
        <v>40</v>
      </c>
      <c r="O275" s="71"/>
      <c r="P275" s="196">
        <f>O275*H275</f>
        <v>0</v>
      </c>
      <c r="Q275" s="196">
        <v>0</v>
      </c>
      <c r="R275" s="196">
        <f>Q275*H275</f>
        <v>0</v>
      </c>
      <c r="S275" s="196">
        <v>0</v>
      </c>
      <c r="T275" s="197">
        <f>S275*H275</f>
        <v>0</v>
      </c>
      <c r="U275" s="34"/>
      <c r="V275" s="34"/>
      <c r="W275" s="34"/>
      <c r="X275" s="34"/>
      <c r="Y275" s="34"/>
      <c r="Z275" s="34"/>
      <c r="AA275" s="34"/>
      <c r="AB275" s="34"/>
      <c r="AC275" s="34"/>
      <c r="AD275" s="34"/>
      <c r="AE275" s="34"/>
      <c r="AR275" s="198" t="s">
        <v>149</v>
      </c>
      <c r="AT275" s="198" t="s">
        <v>204</v>
      </c>
      <c r="AU275" s="198" t="s">
        <v>85</v>
      </c>
      <c r="AY275" s="17" t="s">
        <v>141</v>
      </c>
      <c r="BE275" s="199">
        <f>IF(N275="základní",J275,0)</f>
        <v>0</v>
      </c>
      <c r="BF275" s="199">
        <f>IF(N275="snížená",J275,0)</f>
        <v>0</v>
      </c>
      <c r="BG275" s="199">
        <f>IF(N275="zákl. přenesená",J275,0)</f>
        <v>0</v>
      </c>
      <c r="BH275" s="199">
        <f>IF(N275="sníž. přenesená",J275,0)</f>
        <v>0</v>
      </c>
      <c r="BI275" s="199">
        <f>IF(N275="nulová",J275,0)</f>
        <v>0</v>
      </c>
      <c r="BJ275" s="17" t="s">
        <v>83</v>
      </c>
      <c r="BK275" s="199">
        <f>ROUND(I275*H275,2)</f>
        <v>0</v>
      </c>
      <c r="BL275" s="17" t="s">
        <v>149</v>
      </c>
      <c r="BM275" s="198" t="s">
        <v>339</v>
      </c>
    </row>
    <row r="276" spans="1:65" s="2" customFormat="1" ht="36" x14ac:dyDescent="0.2">
      <c r="A276" s="34"/>
      <c r="B276" s="35"/>
      <c r="C276" s="36"/>
      <c r="D276" s="200" t="s">
        <v>151</v>
      </c>
      <c r="E276" s="36"/>
      <c r="F276" s="201" t="s">
        <v>340</v>
      </c>
      <c r="G276" s="36"/>
      <c r="H276" s="36"/>
      <c r="I276" s="202"/>
      <c r="J276" s="36"/>
      <c r="K276" s="36"/>
      <c r="L276" s="39"/>
      <c r="M276" s="203"/>
      <c r="N276" s="204"/>
      <c r="O276" s="71"/>
      <c r="P276" s="71"/>
      <c r="Q276" s="71"/>
      <c r="R276" s="71"/>
      <c r="S276" s="71"/>
      <c r="T276" s="72"/>
      <c r="U276" s="34"/>
      <c r="V276" s="34"/>
      <c r="W276" s="34"/>
      <c r="X276" s="34"/>
      <c r="Y276" s="34"/>
      <c r="Z276" s="34"/>
      <c r="AA276" s="34"/>
      <c r="AB276" s="34"/>
      <c r="AC276" s="34"/>
      <c r="AD276" s="34"/>
      <c r="AE276" s="34"/>
      <c r="AT276" s="17" t="s">
        <v>151</v>
      </c>
      <c r="AU276" s="17" t="s">
        <v>85</v>
      </c>
    </row>
    <row r="277" spans="1:65" s="13" customFormat="1" x14ac:dyDescent="0.2">
      <c r="B277" s="205"/>
      <c r="C277" s="206"/>
      <c r="D277" s="200" t="s">
        <v>152</v>
      </c>
      <c r="E277" s="207" t="s">
        <v>1</v>
      </c>
      <c r="F277" s="208" t="s">
        <v>341</v>
      </c>
      <c r="G277" s="206"/>
      <c r="H277" s="209">
        <v>2</v>
      </c>
      <c r="I277" s="210"/>
      <c r="J277" s="206"/>
      <c r="K277" s="206"/>
      <c r="L277" s="211"/>
      <c r="M277" s="212"/>
      <c r="N277" s="213"/>
      <c r="O277" s="213"/>
      <c r="P277" s="213"/>
      <c r="Q277" s="213"/>
      <c r="R277" s="213"/>
      <c r="S277" s="213"/>
      <c r="T277" s="214"/>
      <c r="AT277" s="215" t="s">
        <v>152</v>
      </c>
      <c r="AU277" s="215" t="s">
        <v>85</v>
      </c>
      <c r="AV277" s="13" t="s">
        <v>85</v>
      </c>
      <c r="AW277" s="13" t="s">
        <v>31</v>
      </c>
      <c r="AX277" s="13" t="s">
        <v>75</v>
      </c>
      <c r="AY277" s="215" t="s">
        <v>141</v>
      </c>
    </row>
    <row r="278" spans="1:65" s="13" customFormat="1" x14ac:dyDescent="0.2">
      <c r="B278" s="205"/>
      <c r="C278" s="206"/>
      <c r="D278" s="200" t="s">
        <v>152</v>
      </c>
      <c r="E278" s="207" t="s">
        <v>1</v>
      </c>
      <c r="F278" s="208" t="s">
        <v>342</v>
      </c>
      <c r="G278" s="206"/>
      <c r="H278" s="209">
        <v>2</v>
      </c>
      <c r="I278" s="210"/>
      <c r="J278" s="206"/>
      <c r="K278" s="206"/>
      <c r="L278" s="211"/>
      <c r="M278" s="212"/>
      <c r="N278" s="213"/>
      <c r="O278" s="213"/>
      <c r="P278" s="213"/>
      <c r="Q278" s="213"/>
      <c r="R278" s="213"/>
      <c r="S278" s="213"/>
      <c r="T278" s="214"/>
      <c r="AT278" s="215" t="s">
        <v>152</v>
      </c>
      <c r="AU278" s="215" t="s">
        <v>85</v>
      </c>
      <c r="AV278" s="13" t="s">
        <v>85</v>
      </c>
      <c r="AW278" s="13" t="s">
        <v>31</v>
      </c>
      <c r="AX278" s="13" t="s">
        <v>75</v>
      </c>
      <c r="AY278" s="215" t="s">
        <v>141</v>
      </c>
    </row>
    <row r="279" spans="1:65" s="13" customFormat="1" x14ac:dyDescent="0.2">
      <c r="B279" s="205"/>
      <c r="C279" s="206"/>
      <c r="D279" s="200" t="s">
        <v>152</v>
      </c>
      <c r="E279" s="207" t="s">
        <v>1</v>
      </c>
      <c r="F279" s="208" t="s">
        <v>343</v>
      </c>
      <c r="G279" s="206"/>
      <c r="H279" s="209">
        <v>2</v>
      </c>
      <c r="I279" s="210"/>
      <c r="J279" s="206"/>
      <c r="K279" s="206"/>
      <c r="L279" s="211"/>
      <c r="M279" s="212"/>
      <c r="N279" s="213"/>
      <c r="O279" s="213"/>
      <c r="P279" s="213"/>
      <c r="Q279" s="213"/>
      <c r="R279" s="213"/>
      <c r="S279" s="213"/>
      <c r="T279" s="214"/>
      <c r="AT279" s="215" t="s">
        <v>152</v>
      </c>
      <c r="AU279" s="215" t="s">
        <v>85</v>
      </c>
      <c r="AV279" s="13" t="s">
        <v>85</v>
      </c>
      <c r="AW279" s="13" t="s">
        <v>31</v>
      </c>
      <c r="AX279" s="13" t="s">
        <v>75</v>
      </c>
      <c r="AY279" s="215" t="s">
        <v>141</v>
      </c>
    </row>
    <row r="280" spans="1:65" s="14" customFormat="1" x14ac:dyDescent="0.2">
      <c r="B280" s="216"/>
      <c r="C280" s="217"/>
      <c r="D280" s="200" t="s">
        <v>152</v>
      </c>
      <c r="E280" s="218" t="s">
        <v>1</v>
      </c>
      <c r="F280" s="219" t="s">
        <v>156</v>
      </c>
      <c r="G280" s="217"/>
      <c r="H280" s="220">
        <v>6</v>
      </c>
      <c r="I280" s="221"/>
      <c r="J280" s="217"/>
      <c r="K280" s="217"/>
      <c r="L280" s="222"/>
      <c r="M280" s="223"/>
      <c r="N280" s="224"/>
      <c r="O280" s="224"/>
      <c r="P280" s="224"/>
      <c r="Q280" s="224"/>
      <c r="R280" s="224"/>
      <c r="S280" s="224"/>
      <c r="T280" s="225"/>
      <c r="AT280" s="226" t="s">
        <v>152</v>
      </c>
      <c r="AU280" s="226" t="s">
        <v>85</v>
      </c>
      <c r="AV280" s="14" t="s">
        <v>149</v>
      </c>
      <c r="AW280" s="14" t="s">
        <v>31</v>
      </c>
      <c r="AX280" s="14" t="s">
        <v>83</v>
      </c>
      <c r="AY280" s="226" t="s">
        <v>141</v>
      </c>
    </row>
    <row r="281" spans="1:65" s="2" customFormat="1" ht="16.5" customHeight="1" x14ac:dyDescent="0.2">
      <c r="A281" s="34"/>
      <c r="B281" s="35"/>
      <c r="C281" s="238" t="s">
        <v>344</v>
      </c>
      <c r="D281" s="238" t="s">
        <v>204</v>
      </c>
      <c r="E281" s="239" t="s">
        <v>345</v>
      </c>
      <c r="F281" s="240" t="s">
        <v>346</v>
      </c>
      <c r="G281" s="241" t="s">
        <v>189</v>
      </c>
      <c r="H281" s="242">
        <v>522.04600000000005</v>
      </c>
      <c r="I281" s="243"/>
      <c r="J281" s="244">
        <f>ROUND(I281*H281,2)</f>
        <v>0</v>
      </c>
      <c r="K281" s="240" t="s">
        <v>147</v>
      </c>
      <c r="L281" s="39"/>
      <c r="M281" s="245" t="s">
        <v>1</v>
      </c>
      <c r="N281" s="246" t="s">
        <v>40</v>
      </c>
      <c r="O281" s="71"/>
      <c r="P281" s="196">
        <f>O281*H281</f>
        <v>0</v>
      </c>
      <c r="Q281" s="196">
        <v>0</v>
      </c>
      <c r="R281" s="196">
        <f>Q281*H281</f>
        <v>0</v>
      </c>
      <c r="S281" s="196">
        <v>0</v>
      </c>
      <c r="T281" s="197">
        <f>S281*H281</f>
        <v>0</v>
      </c>
      <c r="U281" s="34"/>
      <c r="V281" s="34"/>
      <c r="W281" s="34"/>
      <c r="X281" s="34"/>
      <c r="Y281" s="34"/>
      <c r="Z281" s="34"/>
      <c r="AA281" s="34"/>
      <c r="AB281" s="34"/>
      <c r="AC281" s="34"/>
      <c r="AD281" s="34"/>
      <c r="AE281" s="34"/>
      <c r="AR281" s="198" t="s">
        <v>149</v>
      </c>
      <c r="AT281" s="198" t="s">
        <v>204</v>
      </c>
      <c r="AU281" s="198" t="s">
        <v>85</v>
      </c>
      <c r="AY281" s="17" t="s">
        <v>141</v>
      </c>
      <c r="BE281" s="199">
        <f>IF(N281="základní",J281,0)</f>
        <v>0</v>
      </c>
      <c r="BF281" s="199">
        <f>IF(N281="snížená",J281,0)</f>
        <v>0</v>
      </c>
      <c r="BG281" s="199">
        <f>IF(N281="zákl. přenesená",J281,0)</f>
        <v>0</v>
      </c>
      <c r="BH281" s="199">
        <f>IF(N281="sníž. přenesená",J281,0)</f>
        <v>0</v>
      </c>
      <c r="BI281" s="199">
        <f>IF(N281="nulová",J281,0)</f>
        <v>0</v>
      </c>
      <c r="BJ281" s="17" t="s">
        <v>83</v>
      </c>
      <c r="BK281" s="199">
        <f>ROUND(I281*H281,2)</f>
        <v>0</v>
      </c>
      <c r="BL281" s="17" t="s">
        <v>149</v>
      </c>
      <c r="BM281" s="198" t="s">
        <v>347</v>
      </c>
    </row>
    <row r="282" spans="1:65" s="2" customFormat="1" ht="18" x14ac:dyDescent="0.2">
      <c r="A282" s="34"/>
      <c r="B282" s="35"/>
      <c r="C282" s="36"/>
      <c r="D282" s="200" t="s">
        <v>151</v>
      </c>
      <c r="E282" s="36"/>
      <c r="F282" s="201" t="s">
        <v>348</v>
      </c>
      <c r="G282" s="36"/>
      <c r="H282" s="36"/>
      <c r="I282" s="202"/>
      <c r="J282" s="36"/>
      <c r="K282" s="36"/>
      <c r="L282" s="39"/>
      <c r="M282" s="203"/>
      <c r="N282" s="204"/>
      <c r="O282" s="71"/>
      <c r="P282" s="71"/>
      <c r="Q282" s="71"/>
      <c r="R282" s="71"/>
      <c r="S282" s="71"/>
      <c r="T282" s="72"/>
      <c r="U282" s="34"/>
      <c r="V282" s="34"/>
      <c r="W282" s="34"/>
      <c r="X282" s="34"/>
      <c r="Y282" s="34"/>
      <c r="Z282" s="34"/>
      <c r="AA282" s="34"/>
      <c r="AB282" s="34"/>
      <c r="AC282" s="34"/>
      <c r="AD282" s="34"/>
      <c r="AE282" s="34"/>
      <c r="AT282" s="17" t="s">
        <v>151</v>
      </c>
      <c r="AU282" s="17" t="s">
        <v>85</v>
      </c>
    </row>
    <row r="283" spans="1:65" s="15" customFormat="1" x14ac:dyDescent="0.2">
      <c r="B283" s="227"/>
      <c r="C283" s="228"/>
      <c r="D283" s="200" t="s">
        <v>152</v>
      </c>
      <c r="E283" s="229" t="s">
        <v>1</v>
      </c>
      <c r="F283" s="230" t="s">
        <v>349</v>
      </c>
      <c r="G283" s="228"/>
      <c r="H283" s="229" t="s">
        <v>1</v>
      </c>
      <c r="I283" s="231"/>
      <c r="J283" s="228"/>
      <c r="K283" s="228"/>
      <c r="L283" s="232"/>
      <c r="M283" s="233"/>
      <c r="N283" s="234"/>
      <c r="O283" s="234"/>
      <c r="P283" s="234"/>
      <c r="Q283" s="234"/>
      <c r="R283" s="234"/>
      <c r="S283" s="234"/>
      <c r="T283" s="235"/>
      <c r="AT283" s="236" t="s">
        <v>152</v>
      </c>
      <c r="AU283" s="236" t="s">
        <v>85</v>
      </c>
      <c r="AV283" s="15" t="s">
        <v>83</v>
      </c>
      <c r="AW283" s="15" t="s">
        <v>31</v>
      </c>
      <c r="AX283" s="15" t="s">
        <v>75</v>
      </c>
      <c r="AY283" s="236" t="s">
        <v>141</v>
      </c>
    </row>
    <row r="284" spans="1:65" s="13" customFormat="1" x14ac:dyDescent="0.2">
      <c r="B284" s="205"/>
      <c r="C284" s="206"/>
      <c r="D284" s="200" t="s">
        <v>152</v>
      </c>
      <c r="E284" s="207" t="s">
        <v>1</v>
      </c>
      <c r="F284" s="208" t="s">
        <v>350</v>
      </c>
      <c r="G284" s="206"/>
      <c r="H284" s="209">
        <v>522.04600000000005</v>
      </c>
      <c r="I284" s="210"/>
      <c r="J284" s="206"/>
      <c r="K284" s="206"/>
      <c r="L284" s="211"/>
      <c r="M284" s="212"/>
      <c r="N284" s="213"/>
      <c r="O284" s="213"/>
      <c r="P284" s="213"/>
      <c r="Q284" s="213"/>
      <c r="R284" s="213"/>
      <c r="S284" s="213"/>
      <c r="T284" s="214"/>
      <c r="AT284" s="215" t="s">
        <v>152</v>
      </c>
      <c r="AU284" s="215" t="s">
        <v>85</v>
      </c>
      <c r="AV284" s="13" t="s">
        <v>85</v>
      </c>
      <c r="AW284" s="13" t="s">
        <v>31</v>
      </c>
      <c r="AX284" s="13" t="s">
        <v>75</v>
      </c>
      <c r="AY284" s="215" t="s">
        <v>141</v>
      </c>
    </row>
    <row r="285" spans="1:65" s="14" customFormat="1" x14ac:dyDescent="0.2">
      <c r="B285" s="216"/>
      <c r="C285" s="217"/>
      <c r="D285" s="200" t="s">
        <v>152</v>
      </c>
      <c r="E285" s="218" t="s">
        <v>1</v>
      </c>
      <c r="F285" s="219" t="s">
        <v>156</v>
      </c>
      <c r="G285" s="217"/>
      <c r="H285" s="220">
        <v>522.04600000000005</v>
      </c>
      <c r="I285" s="221"/>
      <c r="J285" s="217"/>
      <c r="K285" s="217"/>
      <c r="L285" s="222"/>
      <c r="M285" s="223"/>
      <c r="N285" s="224"/>
      <c r="O285" s="224"/>
      <c r="P285" s="224"/>
      <c r="Q285" s="224"/>
      <c r="R285" s="224"/>
      <c r="S285" s="224"/>
      <c r="T285" s="225"/>
      <c r="AT285" s="226" t="s">
        <v>152</v>
      </c>
      <c r="AU285" s="226" t="s">
        <v>85</v>
      </c>
      <c r="AV285" s="14" t="s">
        <v>149</v>
      </c>
      <c r="AW285" s="14" t="s">
        <v>31</v>
      </c>
      <c r="AX285" s="14" t="s">
        <v>83</v>
      </c>
      <c r="AY285" s="226" t="s">
        <v>141</v>
      </c>
    </row>
    <row r="286" spans="1:65" s="12" customFormat="1" ht="22.75" customHeight="1" x14ac:dyDescent="0.25">
      <c r="B286" s="170"/>
      <c r="C286" s="171"/>
      <c r="D286" s="172" t="s">
        <v>74</v>
      </c>
      <c r="E286" s="184" t="s">
        <v>351</v>
      </c>
      <c r="F286" s="184" t="s">
        <v>352</v>
      </c>
      <c r="G286" s="171"/>
      <c r="H286" s="171"/>
      <c r="I286" s="174"/>
      <c r="J286" s="185">
        <f>BK286</f>
        <v>0</v>
      </c>
      <c r="K286" s="171"/>
      <c r="L286" s="176"/>
      <c r="M286" s="177"/>
      <c r="N286" s="178"/>
      <c r="O286" s="178"/>
      <c r="P286" s="179">
        <f>SUM(P287:P317)</f>
        <v>0</v>
      </c>
      <c r="Q286" s="178"/>
      <c r="R286" s="179">
        <f>SUM(R287:R317)</f>
        <v>0</v>
      </c>
      <c r="S286" s="178"/>
      <c r="T286" s="180">
        <f>SUM(T287:T317)</f>
        <v>0</v>
      </c>
      <c r="AR286" s="181" t="s">
        <v>149</v>
      </c>
      <c r="AT286" s="182" t="s">
        <v>74</v>
      </c>
      <c r="AU286" s="182" t="s">
        <v>83</v>
      </c>
      <c r="AY286" s="181" t="s">
        <v>141</v>
      </c>
      <c r="BK286" s="183">
        <f>SUM(BK287:BK317)</f>
        <v>0</v>
      </c>
    </row>
    <row r="287" spans="1:65" s="2" customFormat="1" ht="55.5" customHeight="1" x14ac:dyDescent="0.2">
      <c r="A287" s="34"/>
      <c r="B287" s="35"/>
      <c r="C287" s="238" t="s">
        <v>353</v>
      </c>
      <c r="D287" s="238" t="s">
        <v>204</v>
      </c>
      <c r="E287" s="239" t="s">
        <v>354</v>
      </c>
      <c r="F287" s="240" t="s">
        <v>355</v>
      </c>
      <c r="G287" s="241" t="s">
        <v>189</v>
      </c>
      <c r="H287" s="242">
        <v>5724</v>
      </c>
      <c r="I287" s="243"/>
      <c r="J287" s="244">
        <f>ROUND(I287*H287,2)</f>
        <v>0</v>
      </c>
      <c r="K287" s="240" t="s">
        <v>147</v>
      </c>
      <c r="L287" s="39"/>
      <c r="M287" s="245" t="s">
        <v>1</v>
      </c>
      <c r="N287" s="246" t="s">
        <v>40</v>
      </c>
      <c r="O287" s="71"/>
      <c r="P287" s="196">
        <f>O287*H287</f>
        <v>0</v>
      </c>
      <c r="Q287" s="196">
        <v>0</v>
      </c>
      <c r="R287" s="196">
        <f>Q287*H287</f>
        <v>0</v>
      </c>
      <c r="S287" s="196">
        <v>0</v>
      </c>
      <c r="T287" s="197">
        <f>S287*H287</f>
        <v>0</v>
      </c>
      <c r="U287" s="34"/>
      <c r="V287" s="34"/>
      <c r="W287" s="34"/>
      <c r="X287" s="34"/>
      <c r="Y287" s="34"/>
      <c r="Z287" s="34"/>
      <c r="AA287" s="34"/>
      <c r="AB287" s="34"/>
      <c r="AC287" s="34"/>
      <c r="AD287" s="34"/>
      <c r="AE287" s="34"/>
      <c r="AR287" s="198" t="s">
        <v>182</v>
      </c>
      <c r="AT287" s="198" t="s">
        <v>204</v>
      </c>
      <c r="AU287" s="198" t="s">
        <v>85</v>
      </c>
      <c r="AY287" s="17" t="s">
        <v>141</v>
      </c>
      <c r="BE287" s="199">
        <f>IF(N287="základní",J287,0)</f>
        <v>0</v>
      </c>
      <c r="BF287" s="199">
        <f>IF(N287="snížená",J287,0)</f>
        <v>0</v>
      </c>
      <c r="BG287" s="199">
        <f>IF(N287="zákl. přenesená",J287,0)</f>
        <v>0</v>
      </c>
      <c r="BH287" s="199">
        <f>IF(N287="sníž. přenesená",J287,0)</f>
        <v>0</v>
      </c>
      <c r="BI287" s="199">
        <f>IF(N287="nulová",J287,0)</f>
        <v>0</v>
      </c>
      <c r="BJ287" s="17" t="s">
        <v>83</v>
      </c>
      <c r="BK287" s="199">
        <f>ROUND(I287*H287,2)</f>
        <v>0</v>
      </c>
      <c r="BL287" s="17" t="s">
        <v>182</v>
      </c>
      <c r="BM287" s="198" t="s">
        <v>356</v>
      </c>
    </row>
    <row r="288" spans="1:65" s="2" customFormat="1" ht="72" x14ac:dyDescent="0.2">
      <c r="A288" s="34"/>
      <c r="B288" s="35"/>
      <c r="C288" s="36"/>
      <c r="D288" s="200" t="s">
        <v>151</v>
      </c>
      <c r="E288" s="36"/>
      <c r="F288" s="201" t="s">
        <v>357</v>
      </c>
      <c r="G288" s="36"/>
      <c r="H288" s="36"/>
      <c r="I288" s="202"/>
      <c r="J288" s="36"/>
      <c r="K288" s="36"/>
      <c r="L288" s="39"/>
      <c r="M288" s="203"/>
      <c r="N288" s="204"/>
      <c r="O288" s="71"/>
      <c r="P288" s="71"/>
      <c r="Q288" s="71"/>
      <c r="R288" s="71"/>
      <c r="S288" s="71"/>
      <c r="T288" s="72"/>
      <c r="U288" s="34"/>
      <c r="V288" s="34"/>
      <c r="W288" s="34"/>
      <c r="X288" s="34"/>
      <c r="Y288" s="34"/>
      <c r="Z288" s="34"/>
      <c r="AA288" s="34"/>
      <c r="AB288" s="34"/>
      <c r="AC288" s="34"/>
      <c r="AD288" s="34"/>
      <c r="AE288" s="34"/>
      <c r="AT288" s="17" t="s">
        <v>151</v>
      </c>
      <c r="AU288" s="17" t="s">
        <v>85</v>
      </c>
    </row>
    <row r="289" spans="1:65" s="15" customFormat="1" x14ac:dyDescent="0.2">
      <c r="B289" s="227"/>
      <c r="C289" s="228"/>
      <c r="D289" s="200" t="s">
        <v>152</v>
      </c>
      <c r="E289" s="229" t="s">
        <v>1</v>
      </c>
      <c r="F289" s="230" t="s">
        <v>358</v>
      </c>
      <c r="G289" s="228"/>
      <c r="H289" s="229" t="s">
        <v>1</v>
      </c>
      <c r="I289" s="231"/>
      <c r="J289" s="228"/>
      <c r="K289" s="228"/>
      <c r="L289" s="232"/>
      <c r="M289" s="233"/>
      <c r="N289" s="234"/>
      <c r="O289" s="234"/>
      <c r="P289" s="234"/>
      <c r="Q289" s="234"/>
      <c r="R289" s="234"/>
      <c r="S289" s="234"/>
      <c r="T289" s="235"/>
      <c r="AT289" s="236" t="s">
        <v>152</v>
      </c>
      <c r="AU289" s="236" t="s">
        <v>85</v>
      </c>
      <c r="AV289" s="15" t="s">
        <v>83</v>
      </c>
      <c r="AW289" s="15" t="s">
        <v>31</v>
      </c>
      <c r="AX289" s="15" t="s">
        <v>75</v>
      </c>
      <c r="AY289" s="236" t="s">
        <v>141</v>
      </c>
    </row>
    <row r="290" spans="1:65" s="13" customFormat="1" x14ac:dyDescent="0.2">
      <c r="B290" s="205"/>
      <c r="C290" s="206"/>
      <c r="D290" s="200" t="s">
        <v>152</v>
      </c>
      <c r="E290" s="207" t="s">
        <v>1</v>
      </c>
      <c r="F290" s="208" t="s">
        <v>359</v>
      </c>
      <c r="G290" s="206"/>
      <c r="H290" s="209">
        <v>5724</v>
      </c>
      <c r="I290" s="210"/>
      <c r="J290" s="206"/>
      <c r="K290" s="206"/>
      <c r="L290" s="211"/>
      <c r="M290" s="212"/>
      <c r="N290" s="213"/>
      <c r="O290" s="213"/>
      <c r="P290" s="213"/>
      <c r="Q290" s="213"/>
      <c r="R290" s="213"/>
      <c r="S290" s="213"/>
      <c r="T290" s="214"/>
      <c r="AT290" s="215" t="s">
        <v>152</v>
      </c>
      <c r="AU290" s="215" t="s">
        <v>85</v>
      </c>
      <c r="AV290" s="13" t="s">
        <v>85</v>
      </c>
      <c r="AW290" s="13" t="s">
        <v>31</v>
      </c>
      <c r="AX290" s="13" t="s">
        <v>75</v>
      </c>
      <c r="AY290" s="215" t="s">
        <v>141</v>
      </c>
    </row>
    <row r="291" spans="1:65" s="14" customFormat="1" x14ac:dyDescent="0.2">
      <c r="B291" s="216"/>
      <c r="C291" s="217"/>
      <c r="D291" s="200" t="s">
        <v>152</v>
      </c>
      <c r="E291" s="218" t="s">
        <v>1</v>
      </c>
      <c r="F291" s="219" t="s">
        <v>156</v>
      </c>
      <c r="G291" s="217"/>
      <c r="H291" s="220">
        <v>5724</v>
      </c>
      <c r="I291" s="221"/>
      <c r="J291" s="217"/>
      <c r="K291" s="217"/>
      <c r="L291" s="222"/>
      <c r="M291" s="223"/>
      <c r="N291" s="224"/>
      <c r="O291" s="224"/>
      <c r="P291" s="224"/>
      <c r="Q291" s="224"/>
      <c r="R291" s="224"/>
      <c r="S291" s="224"/>
      <c r="T291" s="225"/>
      <c r="AT291" s="226" t="s">
        <v>152</v>
      </c>
      <c r="AU291" s="226" t="s">
        <v>85</v>
      </c>
      <c r="AV291" s="14" t="s">
        <v>149</v>
      </c>
      <c r="AW291" s="14" t="s">
        <v>31</v>
      </c>
      <c r="AX291" s="14" t="s">
        <v>83</v>
      </c>
      <c r="AY291" s="226" t="s">
        <v>141</v>
      </c>
    </row>
    <row r="292" spans="1:65" s="2" customFormat="1" ht="55.5" customHeight="1" x14ac:dyDescent="0.2">
      <c r="A292" s="34"/>
      <c r="B292" s="35"/>
      <c r="C292" s="238" t="s">
        <v>360</v>
      </c>
      <c r="D292" s="238" t="s">
        <v>204</v>
      </c>
      <c r="E292" s="239" t="s">
        <v>361</v>
      </c>
      <c r="F292" s="240" t="s">
        <v>362</v>
      </c>
      <c r="G292" s="241" t="s">
        <v>189</v>
      </c>
      <c r="H292" s="242">
        <v>4</v>
      </c>
      <c r="I292" s="243"/>
      <c r="J292" s="244">
        <f>ROUND(I292*H292,2)</f>
        <v>0</v>
      </c>
      <c r="K292" s="240" t="s">
        <v>147</v>
      </c>
      <c r="L292" s="39"/>
      <c r="M292" s="245" t="s">
        <v>1</v>
      </c>
      <c r="N292" s="246" t="s">
        <v>40</v>
      </c>
      <c r="O292" s="71"/>
      <c r="P292" s="196">
        <f>O292*H292</f>
        <v>0</v>
      </c>
      <c r="Q292" s="196">
        <v>0</v>
      </c>
      <c r="R292" s="196">
        <f>Q292*H292</f>
        <v>0</v>
      </c>
      <c r="S292" s="196">
        <v>0</v>
      </c>
      <c r="T292" s="197">
        <f>S292*H292</f>
        <v>0</v>
      </c>
      <c r="U292" s="34"/>
      <c r="V292" s="34"/>
      <c r="W292" s="34"/>
      <c r="X292" s="34"/>
      <c r="Y292" s="34"/>
      <c r="Z292" s="34"/>
      <c r="AA292" s="34"/>
      <c r="AB292" s="34"/>
      <c r="AC292" s="34"/>
      <c r="AD292" s="34"/>
      <c r="AE292" s="34"/>
      <c r="AR292" s="198" t="s">
        <v>182</v>
      </c>
      <c r="AT292" s="198" t="s">
        <v>204</v>
      </c>
      <c r="AU292" s="198" t="s">
        <v>85</v>
      </c>
      <c r="AY292" s="17" t="s">
        <v>141</v>
      </c>
      <c r="BE292" s="199">
        <f>IF(N292="základní",J292,0)</f>
        <v>0</v>
      </c>
      <c r="BF292" s="199">
        <f>IF(N292="snížená",J292,0)</f>
        <v>0</v>
      </c>
      <c r="BG292" s="199">
        <f>IF(N292="zákl. přenesená",J292,0)</f>
        <v>0</v>
      </c>
      <c r="BH292" s="199">
        <f>IF(N292="sníž. přenesená",J292,0)</f>
        <v>0</v>
      </c>
      <c r="BI292" s="199">
        <f>IF(N292="nulová",J292,0)</f>
        <v>0</v>
      </c>
      <c r="BJ292" s="17" t="s">
        <v>83</v>
      </c>
      <c r="BK292" s="199">
        <f>ROUND(I292*H292,2)</f>
        <v>0</v>
      </c>
      <c r="BL292" s="17" t="s">
        <v>182</v>
      </c>
      <c r="BM292" s="198" t="s">
        <v>363</v>
      </c>
    </row>
    <row r="293" spans="1:65" s="2" customFormat="1" ht="72" x14ac:dyDescent="0.2">
      <c r="A293" s="34"/>
      <c r="B293" s="35"/>
      <c r="C293" s="36"/>
      <c r="D293" s="200" t="s">
        <v>151</v>
      </c>
      <c r="E293" s="36"/>
      <c r="F293" s="201" t="s">
        <v>364</v>
      </c>
      <c r="G293" s="36"/>
      <c r="H293" s="36"/>
      <c r="I293" s="202"/>
      <c r="J293" s="36"/>
      <c r="K293" s="36"/>
      <c r="L293" s="39"/>
      <c r="M293" s="203"/>
      <c r="N293" s="204"/>
      <c r="O293" s="71"/>
      <c r="P293" s="71"/>
      <c r="Q293" s="71"/>
      <c r="R293" s="71"/>
      <c r="S293" s="71"/>
      <c r="T293" s="72"/>
      <c r="U293" s="34"/>
      <c r="V293" s="34"/>
      <c r="W293" s="34"/>
      <c r="X293" s="34"/>
      <c r="Y293" s="34"/>
      <c r="Z293" s="34"/>
      <c r="AA293" s="34"/>
      <c r="AB293" s="34"/>
      <c r="AC293" s="34"/>
      <c r="AD293" s="34"/>
      <c r="AE293" s="34"/>
      <c r="AT293" s="17" t="s">
        <v>151</v>
      </c>
      <c r="AU293" s="17" t="s">
        <v>85</v>
      </c>
    </row>
    <row r="294" spans="1:65" s="15" customFormat="1" x14ac:dyDescent="0.2">
      <c r="B294" s="227"/>
      <c r="C294" s="228"/>
      <c r="D294" s="200" t="s">
        <v>152</v>
      </c>
      <c r="E294" s="229" t="s">
        <v>1</v>
      </c>
      <c r="F294" s="230" t="s">
        <v>365</v>
      </c>
      <c r="G294" s="228"/>
      <c r="H294" s="229" t="s">
        <v>1</v>
      </c>
      <c r="I294" s="231"/>
      <c r="J294" s="228"/>
      <c r="K294" s="228"/>
      <c r="L294" s="232"/>
      <c r="M294" s="233"/>
      <c r="N294" s="234"/>
      <c r="O294" s="234"/>
      <c r="P294" s="234"/>
      <c r="Q294" s="234"/>
      <c r="R294" s="234"/>
      <c r="S294" s="234"/>
      <c r="T294" s="235"/>
      <c r="AT294" s="236" t="s">
        <v>152</v>
      </c>
      <c r="AU294" s="236" t="s">
        <v>85</v>
      </c>
      <c r="AV294" s="15" t="s">
        <v>83</v>
      </c>
      <c r="AW294" s="15" t="s">
        <v>31</v>
      </c>
      <c r="AX294" s="15" t="s">
        <v>75</v>
      </c>
      <c r="AY294" s="236" t="s">
        <v>141</v>
      </c>
    </row>
    <row r="295" spans="1:65" s="13" customFormat="1" x14ac:dyDescent="0.2">
      <c r="B295" s="205"/>
      <c r="C295" s="206"/>
      <c r="D295" s="200" t="s">
        <v>152</v>
      </c>
      <c r="E295" s="207" t="s">
        <v>1</v>
      </c>
      <c r="F295" s="208" t="s">
        <v>149</v>
      </c>
      <c r="G295" s="206"/>
      <c r="H295" s="209">
        <v>4</v>
      </c>
      <c r="I295" s="210"/>
      <c r="J295" s="206"/>
      <c r="K295" s="206"/>
      <c r="L295" s="211"/>
      <c r="M295" s="212"/>
      <c r="N295" s="213"/>
      <c r="O295" s="213"/>
      <c r="P295" s="213"/>
      <c r="Q295" s="213"/>
      <c r="R295" s="213"/>
      <c r="S295" s="213"/>
      <c r="T295" s="214"/>
      <c r="AT295" s="215" t="s">
        <v>152</v>
      </c>
      <c r="AU295" s="215" t="s">
        <v>85</v>
      </c>
      <c r="AV295" s="13" t="s">
        <v>85</v>
      </c>
      <c r="AW295" s="13" t="s">
        <v>31</v>
      </c>
      <c r="AX295" s="13" t="s">
        <v>75</v>
      </c>
      <c r="AY295" s="215" t="s">
        <v>141</v>
      </c>
    </row>
    <row r="296" spans="1:65" s="14" customFormat="1" x14ac:dyDescent="0.2">
      <c r="B296" s="216"/>
      <c r="C296" s="217"/>
      <c r="D296" s="200" t="s">
        <v>152</v>
      </c>
      <c r="E296" s="218" t="s">
        <v>1</v>
      </c>
      <c r="F296" s="219" t="s">
        <v>156</v>
      </c>
      <c r="G296" s="217"/>
      <c r="H296" s="220">
        <v>4</v>
      </c>
      <c r="I296" s="221"/>
      <c r="J296" s="217"/>
      <c r="K296" s="217"/>
      <c r="L296" s="222"/>
      <c r="M296" s="223"/>
      <c r="N296" s="224"/>
      <c r="O296" s="224"/>
      <c r="P296" s="224"/>
      <c r="Q296" s="224"/>
      <c r="R296" s="224"/>
      <c r="S296" s="224"/>
      <c r="T296" s="225"/>
      <c r="AT296" s="226" t="s">
        <v>152</v>
      </c>
      <c r="AU296" s="226" t="s">
        <v>85</v>
      </c>
      <c r="AV296" s="14" t="s">
        <v>149</v>
      </c>
      <c r="AW296" s="14" t="s">
        <v>31</v>
      </c>
      <c r="AX296" s="14" t="s">
        <v>83</v>
      </c>
      <c r="AY296" s="226" t="s">
        <v>141</v>
      </c>
    </row>
    <row r="297" spans="1:65" s="2" customFormat="1" ht="66.75" customHeight="1" x14ac:dyDescent="0.2">
      <c r="A297" s="34"/>
      <c r="B297" s="35"/>
      <c r="C297" s="238" t="s">
        <v>309</v>
      </c>
      <c r="D297" s="238" t="s">
        <v>204</v>
      </c>
      <c r="E297" s="239" t="s">
        <v>366</v>
      </c>
      <c r="F297" s="240" t="s">
        <v>367</v>
      </c>
      <c r="G297" s="241" t="s">
        <v>189</v>
      </c>
      <c r="H297" s="242">
        <v>3087.5590000000002</v>
      </c>
      <c r="I297" s="243"/>
      <c r="J297" s="244">
        <f>ROUND(I297*H297,2)</f>
        <v>0</v>
      </c>
      <c r="K297" s="240" t="s">
        <v>147</v>
      </c>
      <c r="L297" s="39"/>
      <c r="M297" s="245" t="s">
        <v>1</v>
      </c>
      <c r="N297" s="246" t="s">
        <v>40</v>
      </c>
      <c r="O297" s="71"/>
      <c r="P297" s="196">
        <f>O297*H297</f>
        <v>0</v>
      </c>
      <c r="Q297" s="196">
        <v>0</v>
      </c>
      <c r="R297" s="196">
        <f>Q297*H297</f>
        <v>0</v>
      </c>
      <c r="S297" s="196">
        <v>0</v>
      </c>
      <c r="T297" s="197">
        <f>S297*H297</f>
        <v>0</v>
      </c>
      <c r="U297" s="34"/>
      <c r="V297" s="34"/>
      <c r="W297" s="34"/>
      <c r="X297" s="34"/>
      <c r="Y297" s="34"/>
      <c r="Z297" s="34"/>
      <c r="AA297" s="34"/>
      <c r="AB297" s="34"/>
      <c r="AC297" s="34"/>
      <c r="AD297" s="34"/>
      <c r="AE297" s="34"/>
      <c r="AR297" s="198" t="s">
        <v>182</v>
      </c>
      <c r="AT297" s="198" t="s">
        <v>204</v>
      </c>
      <c r="AU297" s="198" t="s">
        <v>85</v>
      </c>
      <c r="AY297" s="17" t="s">
        <v>141</v>
      </c>
      <c r="BE297" s="199">
        <f>IF(N297="základní",J297,0)</f>
        <v>0</v>
      </c>
      <c r="BF297" s="199">
        <f>IF(N297="snížená",J297,0)</f>
        <v>0</v>
      </c>
      <c r="BG297" s="199">
        <f>IF(N297="zákl. přenesená",J297,0)</f>
        <v>0</v>
      </c>
      <c r="BH297" s="199">
        <f>IF(N297="sníž. přenesená",J297,0)</f>
        <v>0</v>
      </c>
      <c r="BI297" s="199">
        <f>IF(N297="nulová",J297,0)</f>
        <v>0</v>
      </c>
      <c r="BJ297" s="17" t="s">
        <v>83</v>
      </c>
      <c r="BK297" s="199">
        <f>ROUND(I297*H297,2)</f>
        <v>0</v>
      </c>
      <c r="BL297" s="17" t="s">
        <v>182</v>
      </c>
      <c r="BM297" s="198" t="s">
        <v>368</v>
      </c>
    </row>
    <row r="298" spans="1:65" s="2" customFormat="1" ht="72" x14ac:dyDescent="0.2">
      <c r="A298" s="34"/>
      <c r="B298" s="35"/>
      <c r="C298" s="36"/>
      <c r="D298" s="200" t="s">
        <v>151</v>
      </c>
      <c r="E298" s="36"/>
      <c r="F298" s="201" t="s">
        <v>369</v>
      </c>
      <c r="G298" s="36"/>
      <c r="H298" s="36"/>
      <c r="I298" s="202"/>
      <c r="J298" s="36"/>
      <c r="K298" s="36"/>
      <c r="L298" s="39"/>
      <c r="M298" s="203"/>
      <c r="N298" s="204"/>
      <c r="O298" s="71"/>
      <c r="P298" s="71"/>
      <c r="Q298" s="71"/>
      <c r="R298" s="71"/>
      <c r="S298" s="71"/>
      <c r="T298" s="72"/>
      <c r="U298" s="34"/>
      <c r="V298" s="34"/>
      <c r="W298" s="34"/>
      <c r="X298" s="34"/>
      <c r="Y298" s="34"/>
      <c r="Z298" s="34"/>
      <c r="AA298" s="34"/>
      <c r="AB298" s="34"/>
      <c r="AC298" s="34"/>
      <c r="AD298" s="34"/>
      <c r="AE298" s="34"/>
      <c r="AT298" s="17" t="s">
        <v>151</v>
      </c>
      <c r="AU298" s="17" t="s">
        <v>85</v>
      </c>
    </row>
    <row r="299" spans="1:65" s="15" customFormat="1" x14ac:dyDescent="0.2">
      <c r="B299" s="227"/>
      <c r="C299" s="228"/>
      <c r="D299" s="200" t="s">
        <v>152</v>
      </c>
      <c r="E299" s="229" t="s">
        <v>1</v>
      </c>
      <c r="F299" s="230" t="s">
        <v>370</v>
      </c>
      <c r="G299" s="228"/>
      <c r="H299" s="229" t="s">
        <v>1</v>
      </c>
      <c r="I299" s="231"/>
      <c r="J299" s="228"/>
      <c r="K299" s="228"/>
      <c r="L299" s="232"/>
      <c r="M299" s="233"/>
      <c r="N299" s="234"/>
      <c r="O299" s="234"/>
      <c r="P299" s="234"/>
      <c r="Q299" s="234"/>
      <c r="R299" s="234"/>
      <c r="S299" s="234"/>
      <c r="T299" s="235"/>
      <c r="AT299" s="236" t="s">
        <v>152</v>
      </c>
      <c r="AU299" s="236" t="s">
        <v>85</v>
      </c>
      <c r="AV299" s="15" t="s">
        <v>83</v>
      </c>
      <c r="AW299" s="15" t="s">
        <v>31</v>
      </c>
      <c r="AX299" s="15" t="s">
        <v>75</v>
      </c>
      <c r="AY299" s="236" t="s">
        <v>141</v>
      </c>
    </row>
    <row r="300" spans="1:65" s="13" customFormat="1" x14ac:dyDescent="0.2">
      <c r="B300" s="205"/>
      <c r="C300" s="206"/>
      <c r="D300" s="200" t="s">
        <v>152</v>
      </c>
      <c r="E300" s="207" t="s">
        <v>1</v>
      </c>
      <c r="F300" s="208" t="s">
        <v>371</v>
      </c>
      <c r="G300" s="206"/>
      <c r="H300" s="209">
        <v>534.75900000000001</v>
      </c>
      <c r="I300" s="210"/>
      <c r="J300" s="206"/>
      <c r="K300" s="206"/>
      <c r="L300" s="211"/>
      <c r="M300" s="212"/>
      <c r="N300" s="213"/>
      <c r="O300" s="213"/>
      <c r="P300" s="213"/>
      <c r="Q300" s="213"/>
      <c r="R300" s="213"/>
      <c r="S300" s="213"/>
      <c r="T300" s="214"/>
      <c r="AT300" s="215" t="s">
        <v>152</v>
      </c>
      <c r="AU300" s="215" t="s">
        <v>85</v>
      </c>
      <c r="AV300" s="13" t="s">
        <v>85</v>
      </c>
      <c r="AW300" s="13" t="s">
        <v>31</v>
      </c>
      <c r="AX300" s="13" t="s">
        <v>75</v>
      </c>
      <c r="AY300" s="215" t="s">
        <v>141</v>
      </c>
    </row>
    <row r="301" spans="1:65" s="15" customFormat="1" ht="20" x14ac:dyDescent="0.2">
      <c r="B301" s="227"/>
      <c r="C301" s="228"/>
      <c r="D301" s="200" t="s">
        <v>152</v>
      </c>
      <c r="E301" s="229" t="s">
        <v>1</v>
      </c>
      <c r="F301" s="230" t="s">
        <v>372</v>
      </c>
      <c r="G301" s="228"/>
      <c r="H301" s="229" t="s">
        <v>1</v>
      </c>
      <c r="I301" s="231"/>
      <c r="J301" s="228"/>
      <c r="K301" s="228"/>
      <c r="L301" s="232"/>
      <c r="M301" s="233"/>
      <c r="N301" s="234"/>
      <c r="O301" s="234"/>
      <c r="P301" s="234"/>
      <c r="Q301" s="234"/>
      <c r="R301" s="234"/>
      <c r="S301" s="234"/>
      <c r="T301" s="235"/>
      <c r="AT301" s="236" t="s">
        <v>152</v>
      </c>
      <c r="AU301" s="236" t="s">
        <v>85</v>
      </c>
      <c r="AV301" s="15" t="s">
        <v>83</v>
      </c>
      <c r="AW301" s="15" t="s">
        <v>31</v>
      </c>
      <c r="AX301" s="15" t="s">
        <v>75</v>
      </c>
      <c r="AY301" s="236" t="s">
        <v>141</v>
      </c>
    </row>
    <row r="302" spans="1:65" s="13" customFormat="1" x14ac:dyDescent="0.2">
      <c r="B302" s="205"/>
      <c r="C302" s="206"/>
      <c r="D302" s="200" t="s">
        <v>152</v>
      </c>
      <c r="E302" s="207" t="s">
        <v>1</v>
      </c>
      <c r="F302" s="208" t="s">
        <v>373</v>
      </c>
      <c r="G302" s="206"/>
      <c r="H302" s="209">
        <v>2517.8000000000002</v>
      </c>
      <c r="I302" s="210"/>
      <c r="J302" s="206"/>
      <c r="K302" s="206"/>
      <c r="L302" s="211"/>
      <c r="M302" s="212"/>
      <c r="N302" s="213"/>
      <c r="O302" s="213"/>
      <c r="P302" s="213"/>
      <c r="Q302" s="213"/>
      <c r="R302" s="213"/>
      <c r="S302" s="213"/>
      <c r="T302" s="214"/>
      <c r="AT302" s="215" t="s">
        <v>152</v>
      </c>
      <c r="AU302" s="215" t="s">
        <v>85</v>
      </c>
      <c r="AV302" s="13" t="s">
        <v>85</v>
      </c>
      <c r="AW302" s="13" t="s">
        <v>31</v>
      </c>
      <c r="AX302" s="13" t="s">
        <v>75</v>
      </c>
      <c r="AY302" s="215" t="s">
        <v>141</v>
      </c>
    </row>
    <row r="303" spans="1:65" s="15" customFormat="1" ht="20" x14ac:dyDescent="0.2">
      <c r="B303" s="227"/>
      <c r="C303" s="228"/>
      <c r="D303" s="200" t="s">
        <v>152</v>
      </c>
      <c r="E303" s="229" t="s">
        <v>1</v>
      </c>
      <c r="F303" s="230" t="s">
        <v>374</v>
      </c>
      <c r="G303" s="228"/>
      <c r="H303" s="229" t="s">
        <v>1</v>
      </c>
      <c r="I303" s="231"/>
      <c r="J303" s="228"/>
      <c r="K303" s="228"/>
      <c r="L303" s="232"/>
      <c r="M303" s="233"/>
      <c r="N303" s="234"/>
      <c r="O303" s="234"/>
      <c r="P303" s="234"/>
      <c r="Q303" s="234"/>
      <c r="R303" s="234"/>
      <c r="S303" s="234"/>
      <c r="T303" s="235"/>
      <c r="AT303" s="236" t="s">
        <v>152</v>
      </c>
      <c r="AU303" s="236" t="s">
        <v>85</v>
      </c>
      <c r="AV303" s="15" t="s">
        <v>83</v>
      </c>
      <c r="AW303" s="15" t="s">
        <v>31</v>
      </c>
      <c r="AX303" s="15" t="s">
        <v>75</v>
      </c>
      <c r="AY303" s="236" t="s">
        <v>141</v>
      </c>
    </row>
    <row r="304" spans="1:65" s="13" customFormat="1" x14ac:dyDescent="0.2">
      <c r="B304" s="205"/>
      <c r="C304" s="206"/>
      <c r="D304" s="200" t="s">
        <v>152</v>
      </c>
      <c r="E304" s="207" t="s">
        <v>1</v>
      </c>
      <c r="F304" s="208" t="s">
        <v>375</v>
      </c>
      <c r="G304" s="206"/>
      <c r="H304" s="209">
        <v>35</v>
      </c>
      <c r="I304" s="210"/>
      <c r="J304" s="206"/>
      <c r="K304" s="206"/>
      <c r="L304" s="211"/>
      <c r="M304" s="212"/>
      <c r="N304" s="213"/>
      <c r="O304" s="213"/>
      <c r="P304" s="213"/>
      <c r="Q304" s="213"/>
      <c r="R304" s="213"/>
      <c r="S304" s="213"/>
      <c r="T304" s="214"/>
      <c r="AT304" s="215" t="s">
        <v>152</v>
      </c>
      <c r="AU304" s="215" t="s">
        <v>85</v>
      </c>
      <c r="AV304" s="13" t="s">
        <v>85</v>
      </c>
      <c r="AW304" s="13" t="s">
        <v>31</v>
      </c>
      <c r="AX304" s="13" t="s">
        <v>75</v>
      </c>
      <c r="AY304" s="215" t="s">
        <v>141</v>
      </c>
    </row>
    <row r="305" spans="1:65" s="14" customFormat="1" x14ac:dyDescent="0.2">
      <c r="B305" s="216"/>
      <c r="C305" s="217"/>
      <c r="D305" s="200" t="s">
        <v>152</v>
      </c>
      <c r="E305" s="218" t="s">
        <v>1</v>
      </c>
      <c r="F305" s="219" t="s">
        <v>156</v>
      </c>
      <c r="G305" s="217"/>
      <c r="H305" s="220">
        <v>3087.5590000000002</v>
      </c>
      <c r="I305" s="221"/>
      <c r="J305" s="217"/>
      <c r="K305" s="217"/>
      <c r="L305" s="222"/>
      <c r="M305" s="223"/>
      <c r="N305" s="224"/>
      <c r="O305" s="224"/>
      <c r="P305" s="224"/>
      <c r="Q305" s="224"/>
      <c r="R305" s="224"/>
      <c r="S305" s="224"/>
      <c r="T305" s="225"/>
      <c r="AT305" s="226" t="s">
        <v>152</v>
      </c>
      <c r="AU305" s="226" t="s">
        <v>85</v>
      </c>
      <c r="AV305" s="14" t="s">
        <v>149</v>
      </c>
      <c r="AW305" s="14" t="s">
        <v>31</v>
      </c>
      <c r="AX305" s="14" t="s">
        <v>83</v>
      </c>
      <c r="AY305" s="226" t="s">
        <v>141</v>
      </c>
    </row>
    <row r="306" spans="1:65" s="2" customFormat="1" ht="49" customHeight="1" x14ac:dyDescent="0.2">
      <c r="A306" s="34"/>
      <c r="B306" s="35"/>
      <c r="C306" s="238" t="s">
        <v>376</v>
      </c>
      <c r="D306" s="238" t="s">
        <v>204</v>
      </c>
      <c r="E306" s="239" t="s">
        <v>377</v>
      </c>
      <c r="F306" s="240" t="s">
        <v>378</v>
      </c>
      <c r="G306" s="241" t="s">
        <v>189</v>
      </c>
      <c r="H306" s="242">
        <v>13102.38</v>
      </c>
      <c r="I306" s="243"/>
      <c r="J306" s="244">
        <f>ROUND(I306*H306,2)</f>
        <v>0</v>
      </c>
      <c r="K306" s="240" t="s">
        <v>147</v>
      </c>
      <c r="L306" s="39"/>
      <c r="M306" s="245" t="s">
        <v>1</v>
      </c>
      <c r="N306" s="246" t="s">
        <v>40</v>
      </c>
      <c r="O306" s="71"/>
      <c r="P306" s="196">
        <f>O306*H306</f>
        <v>0</v>
      </c>
      <c r="Q306" s="196">
        <v>0</v>
      </c>
      <c r="R306" s="196">
        <f>Q306*H306</f>
        <v>0</v>
      </c>
      <c r="S306" s="196">
        <v>0</v>
      </c>
      <c r="T306" s="197">
        <f>S306*H306</f>
        <v>0</v>
      </c>
      <c r="U306" s="34"/>
      <c r="V306" s="34"/>
      <c r="W306" s="34"/>
      <c r="X306" s="34"/>
      <c r="Y306" s="34"/>
      <c r="Z306" s="34"/>
      <c r="AA306" s="34"/>
      <c r="AB306" s="34"/>
      <c r="AC306" s="34"/>
      <c r="AD306" s="34"/>
      <c r="AE306" s="34"/>
      <c r="AR306" s="198" t="s">
        <v>182</v>
      </c>
      <c r="AT306" s="198" t="s">
        <v>204</v>
      </c>
      <c r="AU306" s="198" t="s">
        <v>85</v>
      </c>
      <c r="AY306" s="17" t="s">
        <v>141</v>
      </c>
      <c r="BE306" s="199">
        <f>IF(N306="základní",J306,0)</f>
        <v>0</v>
      </c>
      <c r="BF306" s="199">
        <f>IF(N306="snížená",J306,0)</f>
        <v>0</v>
      </c>
      <c r="BG306" s="199">
        <f>IF(N306="zákl. přenesená",J306,0)</f>
        <v>0</v>
      </c>
      <c r="BH306" s="199">
        <f>IF(N306="sníž. přenesená",J306,0)</f>
        <v>0</v>
      </c>
      <c r="BI306" s="199">
        <f>IF(N306="nulová",J306,0)</f>
        <v>0</v>
      </c>
      <c r="BJ306" s="17" t="s">
        <v>83</v>
      </c>
      <c r="BK306" s="199">
        <f>ROUND(I306*H306,2)</f>
        <v>0</v>
      </c>
      <c r="BL306" s="17" t="s">
        <v>182</v>
      </c>
      <c r="BM306" s="198" t="s">
        <v>379</v>
      </c>
    </row>
    <row r="307" spans="1:65" s="2" customFormat="1" ht="90" x14ac:dyDescent="0.2">
      <c r="A307" s="34"/>
      <c r="B307" s="35"/>
      <c r="C307" s="36"/>
      <c r="D307" s="200" t="s">
        <v>151</v>
      </c>
      <c r="E307" s="36"/>
      <c r="F307" s="201" t="s">
        <v>380</v>
      </c>
      <c r="G307" s="36"/>
      <c r="H307" s="36"/>
      <c r="I307" s="202"/>
      <c r="J307" s="36"/>
      <c r="K307" s="36"/>
      <c r="L307" s="39"/>
      <c r="M307" s="203"/>
      <c r="N307" s="204"/>
      <c r="O307" s="71"/>
      <c r="P307" s="71"/>
      <c r="Q307" s="71"/>
      <c r="R307" s="71"/>
      <c r="S307" s="71"/>
      <c r="T307" s="72"/>
      <c r="U307" s="34"/>
      <c r="V307" s="34"/>
      <c r="W307" s="34"/>
      <c r="X307" s="34"/>
      <c r="Y307" s="34"/>
      <c r="Z307" s="34"/>
      <c r="AA307" s="34"/>
      <c r="AB307" s="34"/>
      <c r="AC307" s="34"/>
      <c r="AD307" s="34"/>
      <c r="AE307" s="34"/>
      <c r="AT307" s="17" t="s">
        <v>151</v>
      </c>
      <c r="AU307" s="17" t="s">
        <v>85</v>
      </c>
    </row>
    <row r="308" spans="1:65" s="15" customFormat="1" x14ac:dyDescent="0.2">
      <c r="B308" s="227"/>
      <c r="C308" s="228"/>
      <c r="D308" s="200" t="s">
        <v>152</v>
      </c>
      <c r="E308" s="229" t="s">
        <v>1</v>
      </c>
      <c r="F308" s="230" t="s">
        <v>381</v>
      </c>
      <c r="G308" s="228"/>
      <c r="H308" s="229" t="s">
        <v>1</v>
      </c>
      <c r="I308" s="231"/>
      <c r="J308" s="228"/>
      <c r="K308" s="228"/>
      <c r="L308" s="232"/>
      <c r="M308" s="233"/>
      <c r="N308" s="234"/>
      <c r="O308" s="234"/>
      <c r="P308" s="234"/>
      <c r="Q308" s="234"/>
      <c r="R308" s="234"/>
      <c r="S308" s="234"/>
      <c r="T308" s="235"/>
      <c r="AT308" s="236" t="s">
        <v>152</v>
      </c>
      <c r="AU308" s="236" t="s">
        <v>85</v>
      </c>
      <c r="AV308" s="15" t="s">
        <v>83</v>
      </c>
      <c r="AW308" s="15" t="s">
        <v>31</v>
      </c>
      <c r="AX308" s="15" t="s">
        <v>75</v>
      </c>
      <c r="AY308" s="236" t="s">
        <v>141</v>
      </c>
    </row>
    <row r="309" spans="1:65" s="13" customFormat="1" x14ac:dyDescent="0.2">
      <c r="B309" s="205"/>
      <c r="C309" s="206"/>
      <c r="D309" s="200" t="s">
        <v>152</v>
      </c>
      <c r="E309" s="207" t="s">
        <v>1</v>
      </c>
      <c r="F309" s="208" t="s">
        <v>382</v>
      </c>
      <c r="G309" s="206"/>
      <c r="H309" s="209">
        <v>13102.38</v>
      </c>
      <c r="I309" s="210"/>
      <c r="J309" s="206"/>
      <c r="K309" s="206"/>
      <c r="L309" s="211"/>
      <c r="M309" s="212"/>
      <c r="N309" s="213"/>
      <c r="O309" s="213"/>
      <c r="P309" s="213"/>
      <c r="Q309" s="213"/>
      <c r="R309" s="213"/>
      <c r="S309" s="213"/>
      <c r="T309" s="214"/>
      <c r="AT309" s="215" t="s">
        <v>152</v>
      </c>
      <c r="AU309" s="215" t="s">
        <v>85</v>
      </c>
      <c r="AV309" s="13" t="s">
        <v>85</v>
      </c>
      <c r="AW309" s="13" t="s">
        <v>31</v>
      </c>
      <c r="AX309" s="13" t="s">
        <v>75</v>
      </c>
      <c r="AY309" s="215" t="s">
        <v>141</v>
      </c>
    </row>
    <row r="310" spans="1:65" s="14" customFormat="1" x14ac:dyDescent="0.2">
      <c r="B310" s="216"/>
      <c r="C310" s="217"/>
      <c r="D310" s="200" t="s">
        <v>152</v>
      </c>
      <c r="E310" s="218" t="s">
        <v>1</v>
      </c>
      <c r="F310" s="219" t="s">
        <v>156</v>
      </c>
      <c r="G310" s="217"/>
      <c r="H310" s="220">
        <v>13102.38</v>
      </c>
      <c r="I310" s="221"/>
      <c r="J310" s="217"/>
      <c r="K310" s="217"/>
      <c r="L310" s="222"/>
      <c r="M310" s="223"/>
      <c r="N310" s="224"/>
      <c r="O310" s="224"/>
      <c r="P310" s="224"/>
      <c r="Q310" s="224"/>
      <c r="R310" s="224"/>
      <c r="S310" s="224"/>
      <c r="T310" s="225"/>
      <c r="AT310" s="226" t="s">
        <v>152</v>
      </c>
      <c r="AU310" s="226" t="s">
        <v>85</v>
      </c>
      <c r="AV310" s="14" t="s">
        <v>149</v>
      </c>
      <c r="AW310" s="14" t="s">
        <v>31</v>
      </c>
      <c r="AX310" s="14" t="s">
        <v>83</v>
      </c>
      <c r="AY310" s="226" t="s">
        <v>141</v>
      </c>
    </row>
    <row r="311" spans="1:65" s="2" customFormat="1" ht="62.75" customHeight="1" x14ac:dyDescent="0.2">
      <c r="A311" s="34"/>
      <c r="B311" s="35"/>
      <c r="C311" s="238" t="s">
        <v>383</v>
      </c>
      <c r="D311" s="238" t="s">
        <v>204</v>
      </c>
      <c r="E311" s="239" t="s">
        <v>384</v>
      </c>
      <c r="F311" s="240" t="s">
        <v>385</v>
      </c>
      <c r="G311" s="241" t="s">
        <v>189</v>
      </c>
      <c r="H311" s="242">
        <v>10.907999999999999</v>
      </c>
      <c r="I311" s="243"/>
      <c r="J311" s="244">
        <f>ROUND(I311*H311,2)</f>
        <v>0</v>
      </c>
      <c r="K311" s="240" t="s">
        <v>147</v>
      </c>
      <c r="L311" s="39"/>
      <c r="M311" s="245" t="s">
        <v>1</v>
      </c>
      <c r="N311" s="246" t="s">
        <v>40</v>
      </c>
      <c r="O311" s="71"/>
      <c r="P311" s="196">
        <f>O311*H311</f>
        <v>0</v>
      </c>
      <c r="Q311" s="196">
        <v>0</v>
      </c>
      <c r="R311" s="196">
        <f>Q311*H311</f>
        <v>0</v>
      </c>
      <c r="S311" s="196">
        <v>0</v>
      </c>
      <c r="T311" s="197">
        <f>S311*H311</f>
        <v>0</v>
      </c>
      <c r="U311" s="34"/>
      <c r="V311" s="34"/>
      <c r="W311" s="34"/>
      <c r="X311" s="34"/>
      <c r="Y311" s="34"/>
      <c r="Z311" s="34"/>
      <c r="AA311" s="34"/>
      <c r="AB311" s="34"/>
      <c r="AC311" s="34"/>
      <c r="AD311" s="34"/>
      <c r="AE311" s="34"/>
      <c r="AR311" s="198" t="s">
        <v>182</v>
      </c>
      <c r="AT311" s="198" t="s">
        <v>204</v>
      </c>
      <c r="AU311" s="198" t="s">
        <v>85</v>
      </c>
      <c r="AY311" s="17" t="s">
        <v>141</v>
      </c>
      <c r="BE311" s="199">
        <f>IF(N311="základní",J311,0)</f>
        <v>0</v>
      </c>
      <c r="BF311" s="199">
        <f>IF(N311="snížená",J311,0)</f>
        <v>0</v>
      </c>
      <c r="BG311" s="199">
        <f>IF(N311="zákl. přenesená",J311,0)</f>
        <v>0</v>
      </c>
      <c r="BH311" s="199">
        <f>IF(N311="sníž. přenesená",J311,0)</f>
        <v>0</v>
      </c>
      <c r="BI311" s="199">
        <f>IF(N311="nulová",J311,0)</f>
        <v>0</v>
      </c>
      <c r="BJ311" s="17" t="s">
        <v>83</v>
      </c>
      <c r="BK311" s="199">
        <f>ROUND(I311*H311,2)</f>
        <v>0</v>
      </c>
      <c r="BL311" s="17" t="s">
        <v>182</v>
      </c>
      <c r="BM311" s="198" t="s">
        <v>386</v>
      </c>
    </row>
    <row r="312" spans="1:65" s="2" customFormat="1" ht="99" x14ac:dyDescent="0.2">
      <c r="A312" s="34"/>
      <c r="B312" s="35"/>
      <c r="C312" s="36"/>
      <c r="D312" s="200" t="s">
        <v>151</v>
      </c>
      <c r="E312" s="36"/>
      <c r="F312" s="201" t="s">
        <v>387</v>
      </c>
      <c r="G312" s="36"/>
      <c r="H312" s="36"/>
      <c r="I312" s="202"/>
      <c r="J312" s="36"/>
      <c r="K312" s="36"/>
      <c r="L312" s="39"/>
      <c r="M312" s="203"/>
      <c r="N312" s="204"/>
      <c r="O312" s="71"/>
      <c r="P312" s="71"/>
      <c r="Q312" s="71"/>
      <c r="R312" s="71"/>
      <c r="S312" s="71"/>
      <c r="T312" s="72"/>
      <c r="U312" s="34"/>
      <c r="V312" s="34"/>
      <c r="W312" s="34"/>
      <c r="X312" s="34"/>
      <c r="Y312" s="34"/>
      <c r="Z312" s="34"/>
      <c r="AA312" s="34"/>
      <c r="AB312" s="34"/>
      <c r="AC312" s="34"/>
      <c r="AD312" s="34"/>
      <c r="AE312" s="34"/>
      <c r="AT312" s="17" t="s">
        <v>151</v>
      </c>
      <c r="AU312" s="17" t="s">
        <v>85</v>
      </c>
    </row>
    <row r="313" spans="1:65" s="15" customFormat="1" x14ac:dyDescent="0.2">
      <c r="B313" s="227"/>
      <c r="C313" s="228"/>
      <c r="D313" s="200" t="s">
        <v>152</v>
      </c>
      <c r="E313" s="229" t="s">
        <v>1</v>
      </c>
      <c r="F313" s="230" t="s">
        <v>388</v>
      </c>
      <c r="G313" s="228"/>
      <c r="H313" s="229" t="s">
        <v>1</v>
      </c>
      <c r="I313" s="231"/>
      <c r="J313" s="228"/>
      <c r="K313" s="228"/>
      <c r="L313" s="232"/>
      <c r="M313" s="233"/>
      <c r="N313" s="234"/>
      <c r="O313" s="234"/>
      <c r="P313" s="234"/>
      <c r="Q313" s="234"/>
      <c r="R313" s="234"/>
      <c r="S313" s="234"/>
      <c r="T313" s="235"/>
      <c r="AT313" s="236" t="s">
        <v>152</v>
      </c>
      <c r="AU313" s="236" t="s">
        <v>85</v>
      </c>
      <c r="AV313" s="15" t="s">
        <v>83</v>
      </c>
      <c r="AW313" s="15" t="s">
        <v>31</v>
      </c>
      <c r="AX313" s="15" t="s">
        <v>75</v>
      </c>
      <c r="AY313" s="236" t="s">
        <v>141</v>
      </c>
    </row>
    <row r="314" spans="1:65" s="13" customFormat="1" x14ac:dyDescent="0.2">
      <c r="B314" s="205"/>
      <c r="C314" s="206"/>
      <c r="D314" s="200" t="s">
        <v>152</v>
      </c>
      <c r="E314" s="207" t="s">
        <v>1</v>
      </c>
      <c r="F314" s="208" t="s">
        <v>389</v>
      </c>
      <c r="G314" s="206"/>
      <c r="H314" s="209">
        <v>10.907999999999999</v>
      </c>
      <c r="I314" s="210"/>
      <c r="J314" s="206"/>
      <c r="K314" s="206"/>
      <c r="L314" s="211"/>
      <c r="M314" s="212"/>
      <c r="N314" s="213"/>
      <c r="O314" s="213"/>
      <c r="P314" s="213"/>
      <c r="Q314" s="213"/>
      <c r="R314" s="213"/>
      <c r="S314" s="213"/>
      <c r="T314" s="214"/>
      <c r="AT314" s="215" t="s">
        <v>152</v>
      </c>
      <c r="AU314" s="215" t="s">
        <v>85</v>
      </c>
      <c r="AV314" s="13" t="s">
        <v>85</v>
      </c>
      <c r="AW314" s="13" t="s">
        <v>31</v>
      </c>
      <c r="AX314" s="13" t="s">
        <v>75</v>
      </c>
      <c r="AY314" s="215" t="s">
        <v>141</v>
      </c>
    </row>
    <row r="315" spans="1:65" s="14" customFormat="1" x14ac:dyDescent="0.2">
      <c r="B315" s="216"/>
      <c r="C315" s="217"/>
      <c r="D315" s="200" t="s">
        <v>152</v>
      </c>
      <c r="E315" s="218" t="s">
        <v>1</v>
      </c>
      <c r="F315" s="219" t="s">
        <v>156</v>
      </c>
      <c r="G315" s="217"/>
      <c r="H315" s="220">
        <v>10.907999999999999</v>
      </c>
      <c r="I315" s="221"/>
      <c r="J315" s="217"/>
      <c r="K315" s="217"/>
      <c r="L315" s="222"/>
      <c r="M315" s="223"/>
      <c r="N315" s="224"/>
      <c r="O315" s="224"/>
      <c r="P315" s="224"/>
      <c r="Q315" s="224"/>
      <c r="R315" s="224"/>
      <c r="S315" s="224"/>
      <c r="T315" s="225"/>
      <c r="AT315" s="226" t="s">
        <v>152</v>
      </c>
      <c r="AU315" s="226" t="s">
        <v>85</v>
      </c>
      <c r="AV315" s="14" t="s">
        <v>149</v>
      </c>
      <c r="AW315" s="14" t="s">
        <v>31</v>
      </c>
      <c r="AX315" s="14" t="s">
        <v>83</v>
      </c>
      <c r="AY315" s="226" t="s">
        <v>141</v>
      </c>
    </row>
    <row r="316" spans="1:65" s="2" customFormat="1" ht="16.5" customHeight="1" x14ac:dyDescent="0.2">
      <c r="A316" s="34"/>
      <c r="B316" s="35"/>
      <c r="C316" s="238" t="s">
        <v>390</v>
      </c>
      <c r="D316" s="238" t="s">
        <v>204</v>
      </c>
      <c r="E316" s="239" t="s">
        <v>391</v>
      </c>
      <c r="F316" s="240" t="s">
        <v>392</v>
      </c>
      <c r="G316" s="241" t="s">
        <v>189</v>
      </c>
      <c r="H316" s="242">
        <v>4</v>
      </c>
      <c r="I316" s="243"/>
      <c r="J316" s="244">
        <f>ROUND(I316*H316,2)</f>
        <v>0</v>
      </c>
      <c r="K316" s="240" t="s">
        <v>147</v>
      </c>
      <c r="L316" s="39"/>
      <c r="M316" s="245" t="s">
        <v>1</v>
      </c>
      <c r="N316" s="246" t="s">
        <v>40</v>
      </c>
      <c r="O316" s="71"/>
      <c r="P316" s="196">
        <f>O316*H316</f>
        <v>0</v>
      </c>
      <c r="Q316" s="196">
        <v>0</v>
      </c>
      <c r="R316" s="196">
        <f>Q316*H316</f>
        <v>0</v>
      </c>
      <c r="S316" s="196">
        <v>0</v>
      </c>
      <c r="T316" s="197">
        <f>S316*H316</f>
        <v>0</v>
      </c>
      <c r="U316" s="34"/>
      <c r="V316" s="34"/>
      <c r="W316" s="34"/>
      <c r="X316" s="34"/>
      <c r="Y316" s="34"/>
      <c r="Z316" s="34"/>
      <c r="AA316" s="34"/>
      <c r="AB316" s="34"/>
      <c r="AC316" s="34"/>
      <c r="AD316" s="34"/>
      <c r="AE316" s="34"/>
      <c r="AR316" s="198" t="s">
        <v>182</v>
      </c>
      <c r="AT316" s="198" t="s">
        <v>204</v>
      </c>
      <c r="AU316" s="198" t="s">
        <v>85</v>
      </c>
      <c r="AY316" s="17" t="s">
        <v>141</v>
      </c>
      <c r="BE316" s="199">
        <f>IF(N316="základní",J316,0)</f>
        <v>0</v>
      </c>
      <c r="BF316" s="199">
        <f>IF(N316="snížená",J316,0)</f>
        <v>0</v>
      </c>
      <c r="BG316" s="199">
        <f>IF(N316="zákl. přenesená",J316,0)</f>
        <v>0</v>
      </c>
      <c r="BH316" s="199">
        <f>IF(N316="sníž. přenesená",J316,0)</f>
        <v>0</v>
      </c>
      <c r="BI316" s="199">
        <f>IF(N316="nulová",J316,0)</f>
        <v>0</v>
      </c>
      <c r="BJ316" s="17" t="s">
        <v>83</v>
      </c>
      <c r="BK316" s="199">
        <f>ROUND(I316*H316,2)</f>
        <v>0</v>
      </c>
      <c r="BL316" s="17" t="s">
        <v>182</v>
      </c>
      <c r="BM316" s="198" t="s">
        <v>393</v>
      </c>
    </row>
    <row r="317" spans="1:65" s="2" customFormat="1" ht="45" x14ac:dyDescent="0.2">
      <c r="A317" s="34"/>
      <c r="B317" s="35"/>
      <c r="C317" s="36"/>
      <c r="D317" s="200" t="s">
        <v>151</v>
      </c>
      <c r="E317" s="36"/>
      <c r="F317" s="201" t="s">
        <v>394</v>
      </c>
      <c r="G317" s="36"/>
      <c r="H317" s="36"/>
      <c r="I317" s="202"/>
      <c r="J317" s="36"/>
      <c r="K317" s="36"/>
      <c r="L317" s="39"/>
      <c r="M317" s="247"/>
      <c r="N317" s="248"/>
      <c r="O317" s="249"/>
      <c r="P317" s="249"/>
      <c r="Q317" s="249"/>
      <c r="R317" s="249"/>
      <c r="S317" s="249"/>
      <c r="T317" s="250"/>
      <c r="U317" s="34"/>
      <c r="V317" s="34"/>
      <c r="W317" s="34"/>
      <c r="X317" s="34"/>
      <c r="Y317" s="34"/>
      <c r="Z317" s="34"/>
      <c r="AA317" s="34"/>
      <c r="AB317" s="34"/>
      <c r="AC317" s="34"/>
      <c r="AD317" s="34"/>
      <c r="AE317" s="34"/>
      <c r="AT317" s="17" t="s">
        <v>151</v>
      </c>
      <c r="AU317" s="17" t="s">
        <v>85</v>
      </c>
    </row>
    <row r="318" spans="1:65" s="2" customFormat="1" ht="7" customHeight="1" x14ac:dyDescent="0.2">
      <c r="A318" s="34"/>
      <c r="B318" s="54"/>
      <c r="C318" s="55"/>
      <c r="D318" s="55"/>
      <c r="E318" s="55"/>
      <c r="F318" s="55"/>
      <c r="G318" s="55"/>
      <c r="H318" s="55"/>
      <c r="I318" s="55"/>
      <c r="J318" s="55"/>
      <c r="K318" s="55"/>
      <c r="L318" s="39"/>
      <c r="M318" s="34"/>
      <c r="O318" s="34"/>
      <c r="P318" s="34"/>
      <c r="Q318" s="34"/>
      <c r="R318" s="34"/>
      <c r="S318" s="34"/>
      <c r="T318" s="34"/>
      <c r="U318" s="34"/>
      <c r="V318" s="34"/>
      <c r="W318" s="34"/>
      <c r="X318" s="34"/>
      <c r="Y318" s="34"/>
      <c r="Z318" s="34"/>
      <c r="AA318" s="34"/>
      <c r="AB318" s="34"/>
      <c r="AC318" s="34"/>
      <c r="AD318" s="34"/>
      <c r="AE318" s="34"/>
    </row>
  </sheetData>
  <sheetProtection algorithmName="SHA-512" hashValue="emXkpETTXNBi9hNhQ/HjZEGxNvXxBfNvsmmbdwdxTsAozqglxn+RuItoLK267aYjFD4QzdaCieaRLOLNwnPNjw==" saltValue="Fl28BBapzbyva3ke8QmnuQ==" spinCount="100000" sheet="1" objects="1" scenarios="1" formatColumns="0" formatRows="0" autoFilter="0"/>
  <autoFilter ref="C120:K317" xr:uid="{00000000-0009-0000-0000-000001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759"/>
  <sheetViews>
    <sheetView showGridLines="0" topLeftCell="A356" workbookViewId="0">
      <selection activeCell="I124" sqref="I124"/>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88</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395</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ROUND((SUM(BE121:BE758)),  2)</f>
        <v>0</v>
      </c>
      <c r="G33" s="34"/>
      <c r="H33" s="34"/>
      <c r="I33" s="124">
        <v>0.21</v>
      </c>
      <c r="J33" s="123">
        <f>ROUND(((SUM(BE121:BE758))*I33),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ROUND((SUM(BF121:BF758)),  2)</f>
        <v>0</v>
      </c>
      <c r="G34" s="34"/>
      <c r="H34" s="34"/>
      <c r="I34" s="124">
        <v>0.15</v>
      </c>
      <c r="J34" s="123">
        <f>ROUND(((SUM(BF121:BF758))*I34),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ROUND((SUM(BG121:BG758)),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ROUND((SUM(BH121:BH758)),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ROUND((SUM(BI121:BI758)),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02 - Lašovice</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J122</f>
        <v>0</v>
      </c>
      <c r="K97" s="148"/>
      <c r="L97" s="152"/>
    </row>
    <row r="98" spans="1:31" s="10" customFormat="1" ht="19.899999999999999" hidden="1" customHeight="1" x14ac:dyDescent="0.2">
      <c r="B98" s="153"/>
      <c r="C98" s="154"/>
      <c r="D98" s="155" t="s">
        <v>122</v>
      </c>
      <c r="E98" s="156"/>
      <c r="F98" s="156"/>
      <c r="G98" s="156"/>
      <c r="H98" s="156"/>
      <c r="I98" s="156"/>
      <c r="J98" s="157">
        <f>J123</f>
        <v>0</v>
      </c>
      <c r="K98" s="154"/>
      <c r="L98" s="158"/>
    </row>
    <row r="99" spans="1:31" s="10" customFormat="1" ht="19.899999999999999" hidden="1" customHeight="1" x14ac:dyDescent="0.2">
      <c r="B99" s="153"/>
      <c r="C99" s="154"/>
      <c r="D99" s="155" t="s">
        <v>123</v>
      </c>
      <c r="E99" s="156"/>
      <c r="F99" s="156"/>
      <c r="G99" s="156"/>
      <c r="H99" s="156"/>
      <c r="I99" s="156"/>
      <c r="J99" s="157">
        <f>J354</f>
        <v>0</v>
      </c>
      <c r="K99" s="154"/>
      <c r="L99" s="158"/>
    </row>
    <row r="100" spans="1:31" s="10" customFormat="1" ht="19.899999999999999" hidden="1" customHeight="1" x14ac:dyDescent="0.2">
      <c r="B100" s="153"/>
      <c r="C100" s="154"/>
      <c r="D100" s="155" t="s">
        <v>124</v>
      </c>
      <c r="E100" s="156"/>
      <c r="F100" s="156"/>
      <c r="G100" s="156"/>
      <c r="H100" s="156"/>
      <c r="I100" s="156"/>
      <c r="J100" s="157">
        <f>J466</f>
        <v>0</v>
      </c>
      <c r="K100" s="154"/>
      <c r="L100" s="158"/>
    </row>
    <row r="101" spans="1:31" s="10" customFormat="1" ht="19.899999999999999" hidden="1" customHeight="1" x14ac:dyDescent="0.2">
      <c r="B101" s="153"/>
      <c r="C101" s="154"/>
      <c r="D101" s="155" t="s">
        <v>125</v>
      </c>
      <c r="E101" s="156"/>
      <c r="F101" s="156"/>
      <c r="G101" s="156"/>
      <c r="H101" s="156"/>
      <c r="I101" s="156"/>
      <c r="J101" s="157">
        <f>J687</f>
        <v>0</v>
      </c>
      <c r="K101" s="154"/>
      <c r="L101" s="158"/>
    </row>
    <row r="102" spans="1:31" s="2" customFormat="1" ht="21.75" hidden="1"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7" hidden="1"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idden="1" x14ac:dyDescent="0.2"/>
    <row r="105" spans="1:31" hidden="1" x14ac:dyDescent="0.2"/>
    <row r="106" spans="1:31" hidden="1" x14ac:dyDescent="0.2"/>
    <row r="107" spans="1:31" s="2" customFormat="1" ht="7"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5" customHeight="1" x14ac:dyDescent="0.2">
      <c r="A108" s="34"/>
      <c r="B108" s="35"/>
      <c r="C108" s="23" t="s">
        <v>126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7"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300" t="str">
        <f>E7</f>
        <v>Oprava trati v úseku Roztoky u Křivoklátu - Rakovník</v>
      </c>
      <c r="F111" s="301"/>
      <c r="G111" s="301"/>
      <c r="H111" s="301"/>
      <c r="I111" s="36"/>
      <c r="J111" s="36"/>
      <c r="K111" s="36"/>
      <c r="L111" s="51"/>
      <c r="S111" s="34"/>
      <c r="T111" s="34"/>
      <c r="U111" s="34"/>
      <c r="V111" s="34"/>
      <c r="W111" s="34"/>
      <c r="X111" s="34"/>
      <c r="Y111" s="34"/>
      <c r="Z111" s="34"/>
      <c r="AA111" s="34"/>
      <c r="AB111" s="34"/>
      <c r="AC111" s="34"/>
      <c r="AD111" s="34"/>
      <c r="AE111" s="34"/>
    </row>
    <row r="112" spans="1:31" s="2" customFormat="1" ht="12" customHeight="1" x14ac:dyDescent="0.2">
      <c r="A112" s="34"/>
      <c r="B112" s="35"/>
      <c r="C112" s="29" t="s">
        <v>114</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290" t="str">
        <f>E9</f>
        <v>SO 02 - Lašovice</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7"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20</v>
      </c>
      <c r="D115" s="36"/>
      <c r="E115" s="36"/>
      <c r="F115" s="27" t="str">
        <f>F12</f>
        <v xml:space="preserve"> </v>
      </c>
      <c r="G115" s="36"/>
      <c r="H115" s="36"/>
      <c r="I115" s="29" t="s">
        <v>22</v>
      </c>
      <c r="J115" s="66" t="str">
        <f>IF(J12="","",J12)</f>
        <v>10. 6. 2022</v>
      </c>
      <c r="K115" s="36"/>
      <c r="L115" s="51"/>
      <c r="S115" s="34"/>
      <c r="T115" s="34"/>
      <c r="U115" s="34"/>
      <c r="V115" s="34"/>
      <c r="W115" s="34"/>
      <c r="X115" s="34"/>
      <c r="Y115" s="34"/>
      <c r="Z115" s="34"/>
      <c r="AA115" s="34"/>
      <c r="AB115" s="34"/>
      <c r="AC115" s="34"/>
      <c r="AD115" s="34"/>
      <c r="AE115" s="34"/>
    </row>
    <row r="116" spans="1:65" s="2" customFormat="1" ht="7"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x14ac:dyDescent="0.2">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x14ac:dyDescent="0.2">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2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x14ac:dyDescent="0.2">
      <c r="A120" s="159"/>
      <c r="B120" s="160"/>
      <c r="C120" s="161" t="s">
        <v>127</v>
      </c>
      <c r="D120" s="162" t="s">
        <v>60</v>
      </c>
      <c r="E120" s="162" t="s">
        <v>56</v>
      </c>
      <c r="F120" s="162" t="s">
        <v>57</v>
      </c>
      <c r="G120" s="162" t="s">
        <v>128</v>
      </c>
      <c r="H120" s="162" t="s">
        <v>129</v>
      </c>
      <c r="I120" s="162" t="s">
        <v>130</v>
      </c>
      <c r="J120" s="162" t="s">
        <v>118</v>
      </c>
      <c r="K120" s="163" t="s">
        <v>131</v>
      </c>
      <c r="L120" s="164"/>
      <c r="M120" s="75" t="s">
        <v>1</v>
      </c>
      <c r="N120" s="76" t="s">
        <v>39</v>
      </c>
      <c r="O120" s="76" t="s">
        <v>132</v>
      </c>
      <c r="P120" s="76" t="s">
        <v>133</v>
      </c>
      <c r="Q120" s="76" t="s">
        <v>134</v>
      </c>
      <c r="R120" s="76" t="s">
        <v>135</v>
      </c>
      <c r="S120" s="76" t="s">
        <v>136</v>
      </c>
      <c r="T120" s="77" t="s">
        <v>137</v>
      </c>
      <c r="U120" s="159"/>
      <c r="V120" s="159"/>
      <c r="W120" s="159"/>
      <c r="X120" s="159"/>
      <c r="Y120" s="159"/>
      <c r="Z120" s="159"/>
      <c r="AA120" s="159"/>
      <c r="AB120" s="159"/>
      <c r="AC120" s="159"/>
      <c r="AD120" s="159"/>
      <c r="AE120" s="159"/>
    </row>
    <row r="121" spans="1:65" s="2" customFormat="1" ht="22.75" customHeight="1" x14ac:dyDescent="0.35">
      <c r="A121" s="34"/>
      <c r="B121" s="35"/>
      <c r="C121" s="82" t="s">
        <v>138</v>
      </c>
      <c r="D121" s="36"/>
      <c r="E121" s="36"/>
      <c r="F121" s="36"/>
      <c r="G121" s="36"/>
      <c r="H121" s="36"/>
      <c r="I121" s="36"/>
      <c r="J121" s="165">
        <f>BK121</f>
        <v>0</v>
      </c>
      <c r="K121" s="36"/>
      <c r="L121" s="39"/>
      <c r="M121" s="78"/>
      <c r="N121" s="166"/>
      <c r="O121" s="79"/>
      <c r="P121" s="167">
        <f>P122</f>
        <v>0</v>
      </c>
      <c r="Q121" s="79"/>
      <c r="R121" s="167">
        <f>R122</f>
        <v>4052.8605000000002</v>
      </c>
      <c r="S121" s="79"/>
      <c r="T121" s="168">
        <f>T122</f>
        <v>0</v>
      </c>
      <c r="U121" s="34"/>
      <c r="V121" s="34"/>
      <c r="W121" s="34"/>
      <c r="X121" s="34"/>
      <c r="Y121" s="34"/>
      <c r="Z121" s="34"/>
      <c r="AA121" s="34"/>
      <c r="AB121" s="34"/>
      <c r="AC121" s="34"/>
      <c r="AD121" s="34"/>
      <c r="AE121" s="34"/>
      <c r="AT121" s="17" t="s">
        <v>74</v>
      </c>
      <c r="AU121" s="17" t="s">
        <v>120</v>
      </c>
      <c r="BK121" s="169">
        <f>BK122</f>
        <v>0</v>
      </c>
    </row>
    <row r="122" spans="1:65" s="12" customFormat="1" ht="25.9" customHeight="1" x14ac:dyDescent="0.35">
      <c r="B122" s="170"/>
      <c r="C122" s="171"/>
      <c r="D122" s="172" t="s">
        <v>74</v>
      </c>
      <c r="E122" s="173" t="s">
        <v>139</v>
      </c>
      <c r="F122" s="173" t="s">
        <v>140</v>
      </c>
      <c r="G122" s="171"/>
      <c r="H122" s="171"/>
      <c r="I122" s="174"/>
      <c r="J122" s="175">
        <f>BK122</f>
        <v>0</v>
      </c>
      <c r="K122" s="171"/>
      <c r="L122" s="176"/>
      <c r="M122" s="177"/>
      <c r="N122" s="178"/>
      <c r="O122" s="178"/>
      <c r="P122" s="179">
        <f>P123+P354+P466+P687</f>
        <v>0</v>
      </c>
      <c r="Q122" s="178"/>
      <c r="R122" s="179">
        <f>R123+R354+R466+R687</f>
        <v>4052.8605000000002</v>
      </c>
      <c r="S122" s="178"/>
      <c r="T122" s="180">
        <f>T123+T354+T466+T687</f>
        <v>0</v>
      </c>
      <c r="AR122" s="181" t="s">
        <v>83</v>
      </c>
      <c r="AT122" s="182" t="s">
        <v>74</v>
      </c>
      <c r="AU122" s="182" t="s">
        <v>75</v>
      </c>
      <c r="AY122" s="181" t="s">
        <v>141</v>
      </c>
      <c r="BK122" s="183">
        <f>BK123+BK354+BK466+BK687</f>
        <v>0</v>
      </c>
    </row>
    <row r="123" spans="1:65" s="12" customFormat="1" ht="22.75" customHeight="1" x14ac:dyDescent="0.25">
      <c r="B123" s="170"/>
      <c r="C123" s="171"/>
      <c r="D123" s="172" t="s">
        <v>74</v>
      </c>
      <c r="E123" s="184" t="s">
        <v>83</v>
      </c>
      <c r="F123" s="184" t="s">
        <v>142</v>
      </c>
      <c r="G123" s="171"/>
      <c r="H123" s="171"/>
      <c r="I123" s="174"/>
      <c r="J123" s="185">
        <f>BK123</f>
        <v>0</v>
      </c>
      <c r="K123" s="171"/>
      <c r="L123" s="176"/>
      <c r="M123" s="177"/>
      <c r="N123" s="178"/>
      <c r="O123" s="178"/>
      <c r="P123" s="179">
        <f>SUM(P124:P353)</f>
        <v>0</v>
      </c>
      <c r="Q123" s="178"/>
      <c r="R123" s="179">
        <f>SUM(R124:R353)</f>
        <v>299.53964000000002</v>
      </c>
      <c r="S123" s="178"/>
      <c r="T123" s="180">
        <f>SUM(T124:T353)</f>
        <v>0</v>
      </c>
      <c r="AR123" s="181" t="s">
        <v>83</v>
      </c>
      <c r="AT123" s="182" t="s">
        <v>74</v>
      </c>
      <c r="AU123" s="182" t="s">
        <v>83</v>
      </c>
      <c r="AY123" s="181" t="s">
        <v>141</v>
      </c>
      <c r="BK123" s="183">
        <f>SUM(BK124:BK353)</f>
        <v>0</v>
      </c>
    </row>
    <row r="124" spans="1:65" s="2" customFormat="1" ht="24.15" customHeight="1" x14ac:dyDescent="0.2">
      <c r="A124" s="34"/>
      <c r="B124" s="35"/>
      <c r="C124" s="186" t="s">
        <v>83</v>
      </c>
      <c r="D124" s="186" t="s">
        <v>143</v>
      </c>
      <c r="E124" s="187" t="s">
        <v>396</v>
      </c>
      <c r="F124" s="188" t="s">
        <v>397</v>
      </c>
      <c r="G124" s="189" t="s">
        <v>146</v>
      </c>
      <c r="H124" s="190">
        <v>1</v>
      </c>
      <c r="I124" s="256"/>
      <c r="J124" s="192">
        <f>ROUND(I124*H124,2)</f>
        <v>0</v>
      </c>
      <c r="K124" s="188" t="s">
        <v>147</v>
      </c>
      <c r="L124" s="193"/>
      <c r="M124" s="194" t="s">
        <v>1</v>
      </c>
      <c r="N124" s="195" t="s">
        <v>40</v>
      </c>
      <c r="O124" s="71"/>
      <c r="P124" s="196">
        <f>O124*H124</f>
        <v>0</v>
      </c>
      <c r="Q124" s="196">
        <v>10.723000000000001</v>
      </c>
      <c r="R124" s="196">
        <f>Q124*H124</f>
        <v>10.723000000000001</v>
      </c>
      <c r="S124" s="196">
        <v>0</v>
      </c>
      <c r="T124" s="197">
        <f>S124*H124</f>
        <v>0</v>
      </c>
      <c r="U124" s="34"/>
      <c r="V124" s="34"/>
      <c r="W124" s="34"/>
      <c r="X124" s="34"/>
      <c r="Y124" s="34"/>
      <c r="Z124" s="34"/>
      <c r="AA124" s="34"/>
      <c r="AB124" s="34"/>
      <c r="AC124" s="34"/>
      <c r="AD124" s="34"/>
      <c r="AE124" s="34"/>
      <c r="AR124" s="198" t="s">
        <v>182</v>
      </c>
      <c r="AT124" s="198" t="s">
        <v>143</v>
      </c>
      <c r="AU124" s="198" t="s">
        <v>85</v>
      </c>
      <c r="AY124" s="17" t="s">
        <v>141</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182</v>
      </c>
      <c r="BM124" s="198" t="s">
        <v>398</v>
      </c>
    </row>
    <row r="125" spans="1:65" s="2" customFormat="1" ht="18" x14ac:dyDescent="0.2">
      <c r="A125" s="34"/>
      <c r="B125" s="35"/>
      <c r="C125" s="36"/>
      <c r="D125" s="200" t="s">
        <v>151</v>
      </c>
      <c r="E125" s="36"/>
      <c r="F125" s="201" t="s">
        <v>397</v>
      </c>
      <c r="G125" s="36"/>
      <c r="H125" s="36"/>
      <c r="I125" s="36"/>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151</v>
      </c>
      <c r="AU125" s="17" t="s">
        <v>85</v>
      </c>
    </row>
    <row r="126" spans="1:65" s="13" customFormat="1" x14ac:dyDescent="0.2">
      <c r="B126" s="205"/>
      <c r="C126" s="206"/>
      <c r="D126" s="200" t="s">
        <v>152</v>
      </c>
      <c r="E126" s="207" t="s">
        <v>1</v>
      </c>
      <c r="F126" s="208" t="s">
        <v>399</v>
      </c>
      <c r="G126" s="206"/>
      <c r="H126" s="209">
        <v>1</v>
      </c>
      <c r="I126" s="206"/>
      <c r="J126" s="206"/>
      <c r="K126" s="206"/>
      <c r="L126" s="211"/>
      <c r="M126" s="212"/>
      <c r="N126" s="213"/>
      <c r="O126" s="213"/>
      <c r="P126" s="213"/>
      <c r="Q126" s="213"/>
      <c r="R126" s="213"/>
      <c r="S126" s="213"/>
      <c r="T126" s="214"/>
      <c r="AT126" s="215" t="s">
        <v>152</v>
      </c>
      <c r="AU126" s="215" t="s">
        <v>85</v>
      </c>
      <c r="AV126" s="13" t="s">
        <v>85</v>
      </c>
      <c r="AW126" s="13" t="s">
        <v>31</v>
      </c>
      <c r="AX126" s="13" t="s">
        <v>75</v>
      </c>
      <c r="AY126" s="215" t="s">
        <v>141</v>
      </c>
    </row>
    <row r="127" spans="1:65" s="14" customFormat="1" x14ac:dyDescent="0.2">
      <c r="B127" s="216"/>
      <c r="C127" s="217"/>
      <c r="D127" s="200" t="s">
        <v>152</v>
      </c>
      <c r="E127" s="218" t="s">
        <v>1</v>
      </c>
      <c r="F127" s="219" t="s">
        <v>156</v>
      </c>
      <c r="G127" s="217"/>
      <c r="H127" s="220">
        <v>1</v>
      </c>
      <c r="I127" s="217"/>
      <c r="J127" s="217"/>
      <c r="K127" s="217"/>
      <c r="L127" s="222"/>
      <c r="M127" s="223"/>
      <c r="N127" s="224"/>
      <c r="O127" s="224"/>
      <c r="P127" s="224"/>
      <c r="Q127" s="224"/>
      <c r="R127" s="224"/>
      <c r="S127" s="224"/>
      <c r="T127" s="225"/>
      <c r="AT127" s="226" t="s">
        <v>152</v>
      </c>
      <c r="AU127" s="226" t="s">
        <v>85</v>
      </c>
      <c r="AV127" s="14" t="s">
        <v>149</v>
      </c>
      <c r="AW127" s="14" t="s">
        <v>31</v>
      </c>
      <c r="AX127" s="14" t="s">
        <v>83</v>
      </c>
      <c r="AY127" s="226" t="s">
        <v>141</v>
      </c>
    </row>
    <row r="128" spans="1:65" s="15" customFormat="1" x14ac:dyDescent="0.2">
      <c r="B128" s="227"/>
      <c r="C128" s="228"/>
      <c r="D128" s="200" t="s">
        <v>152</v>
      </c>
      <c r="E128" s="229" t="s">
        <v>1</v>
      </c>
      <c r="F128" s="230" t="s">
        <v>157</v>
      </c>
      <c r="G128" s="228"/>
      <c r="H128" s="229" t="s">
        <v>1</v>
      </c>
      <c r="I128" s="228"/>
      <c r="J128" s="228"/>
      <c r="K128" s="228"/>
      <c r="L128" s="232"/>
      <c r="M128" s="233"/>
      <c r="N128" s="234"/>
      <c r="O128" s="234"/>
      <c r="P128" s="234"/>
      <c r="Q128" s="234"/>
      <c r="R128" s="234"/>
      <c r="S128" s="234"/>
      <c r="T128" s="235"/>
      <c r="AT128" s="236" t="s">
        <v>152</v>
      </c>
      <c r="AU128" s="236" t="s">
        <v>85</v>
      </c>
      <c r="AV128" s="15" t="s">
        <v>83</v>
      </c>
      <c r="AW128" s="15" t="s">
        <v>31</v>
      </c>
      <c r="AX128" s="15" t="s">
        <v>75</v>
      </c>
      <c r="AY128" s="236" t="s">
        <v>141</v>
      </c>
    </row>
    <row r="129" spans="1:65" s="2" customFormat="1" ht="24.15" customHeight="1" x14ac:dyDescent="0.2">
      <c r="A129" s="34"/>
      <c r="B129" s="35"/>
      <c r="C129" s="186" t="s">
        <v>85</v>
      </c>
      <c r="D129" s="186" t="s">
        <v>143</v>
      </c>
      <c r="E129" s="187" t="s">
        <v>400</v>
      </c>
      <c r="F129" s="188" t="s">
        <v>401</v>
      </c>
      <c r="G129" s="189" t="s">
        <v>146</v>
      </c>
      <c r="H129" s="190">
        <v>1</v>
      </c>
      <c r="I129" s="256"/>
      <c r="J129" s="192">
        <f>ROUND(I129*H129,2)</f>
        <v>0</v>
      </c>
      <c r="K129" s="188" t="s">
        <v>147</v>
      </c>
      <c r="L129" s="193"/>
      <c r="M129" s="194" t="s">
        <v>1</v>
      </c>
      <c r="N129" s="195" t="s">
        <v>40</v>
      </c>
      <c r="O129" s="71"/>
      <c r="P129" s="196">
        <f>O129*H129</f>
        <v>0</v>
      </c>
      <c r="Q129" s="196">
        <v>10.723000000000001</v>
      </c>
      <c r="R129" s="196">
        <f>Q129*H129</f>
        <v>10.723000000000001</v>
      </c>
      <c r="S129" s="196">
        <v>0</v>
      </c>
      <c r="T129" s="197">
        <f>S129*H129</f>
        <v>0</v>
      </c>
      <c r="U129" s="34"/>
      <c r="V129" s="34"/>
      <c r="W129" s="34"/>
      <c r="X129" s="34"/>
      <c r="Y129" s="34"/>
      <c r="Z129" s="34"/>
      <c r="AA129" s="34"/>
      <c r="AB129" s="34"/>
      <c r="AC129" s="34"/>
      <c r="AD129" s="34"/>
      <c r="AE129" s="34"/>
      <c r="AR129" s="198" t="s">
        <v>182</v>
      </c>
      <c r="AT129" s="198" t="s">
        <v>143</v>
      </c>
      <c r="AU129" s="198" t="s">
        <v>85</v>
      </c>
      <c r="AY129" s="17" t="s">
        <v>141</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182</v>
      </c>
      <c r="BM129" s="198" t="s">
        <v>402</v>
      </c>
    </row>
    <row r="130" spans="1:65" s="2" customFormat="1" ht="18" x14ac:dyDescent="0.2">
      <c r="A130" s="34"/>
      <c r="B130" s="35"/>
      <c r="C130" s="36"/>
      <c r="D130" s="200" t="s">
        <v>151</v>
      </c>
      <c r="E130" s="36"/>
      <c r="F130" s="201" t="s">
        <v>401</v>
      </c>
      <c r="G130" s="36"/>
      <c r="H130" s="36"/>
      <c r="I130" s="36"/>
      <c r="J130" s="36"/>
      <c r="K130" s="36"/>
      <c r="L130" s="39"/>
      <c r="M130" s="203"/>
      <c r="N130" s="204"/>
      <c r="O130" s="71"/>
      <c r="P130" s="71"/>
      <c r="Q130" s="71"/>
      <c r="R130" s="71"/>
      <c r="S130" s="71"/>
      <c r="T130" s="72"/>
      <c r="U130" s="34"/>
      <c r="V130" s="34"/>
      <c r="W130" s="34"/>
      <c r="X130" s="34"/>
      <c r="Y130" s="34"/>
      <c r="Z130" s="34"/>
      <c r="AA130" s="34"/>
      <c r="AB130" s="34"/>
      <c r="AC130" s="34"/>
      <c r="AD130" s="34"/>
      <c r="AE130" s="34"/>
      <c r="AT130" s="17" t="s">
        <v>151</v>
      </c>
      <c r="AU130" s="17" t="s">
        <v>85</v>
      </c>
    </row>
    <row r="131" spans="1:65" s="13" customFormat="1" x14ac:dyDescent="0.2">
      <c r="B131" s="205"/>
      <c r="C131" s="206"/>
      <c r="D131" s="200" t="s">
        <v>152</v>
      </c>
      <c r="E131" s="207" t="s">
        <v>1</v>
      </c>
      <c r="F131" s="208" t="s">
        <v>403</v>
      </c>
      <c r="G131" s="206"/>
      <c r="H131" s="209">
        <v>1</v>
      </c>
      <c r="I131" s="206"/>
      <c r="J131" s="206"/>
      <c r="K131" s="206"/>
      <c r="L131" s="211"/>
      <c r="M131" s="212"/>
      <c r="N131" s="213"/>
      <c r="O131" s="213"/>
      <c r="P131" s="213"/>
      <c r="Q131" s="213"/>
      <c r="R131" s="213"/>
      <c r="S131" s="213"/>
      <c r="T131" s="214"/>
      <c r="AT131" s="215" t="s">
        <v>152</v>
      </c>
      <c r="AU131" s="215" t="s">
        <v>85</v>
      </c>
      <c r="AV131" s="13" t="s">
        <v>85</v>
      </c>
      <c r="AW131" s="13" t="s">
        <v>31</v>
      </c>
      <c r="AX131" s="13" t="s">
        <v>75</v>
      </c>
      <c r="AY131" s="215" t="s">
        <v>141</v>
      </c>
    </row>
    <row r="132" spans="1:65" s="14" customFormat="1" x14ac:dyDescent="0.2">
      <c r="B132" s="216"/>
      <c r="C132" s="217"/>
      <c r="D132" s="200" t="s">
        <v>152</v>
      </c>
      <c r="E132" s="218" t="s">
        <v>1</v>
      </c>
      <c r="F132" s="219" t="s">
        <v>156</v>
      </c>
      <c r="G132" s="217"/>
      <c r="H132" s="220">
        <v>1</v>
      </c>
      <c r="I132" s="217"/>
      <c r="J132" s="217"/>
      <c r="K132" s="217"/>
      <c r="L132" s="222"/>
      <c r="M132" s="223"/>
      <c r="N132" s="224"/>
      <c r="O132" s="224"/>
      <c r="P132" s="224"/>
      <c r="Q132" s="224"/>
      <c r="R132" s="224"/>
      <c r="S132" s="224"/>
      <c r="T132" s="225"/>
      <c r="AT132" s="226" t="s">
        <v>152</v>
      </c>
      <c r="AU132" s="226" t="s">
        <v>85</v>
      </c>
      <c r="AV132" s="14" t="s">
        <v>149</v>
      </c>
      <c r="AW132" s="14" t="s">
        <v>31</v>
      </c>
      <c r="AX132" s="14" t="s">
        <v>83</v>
      </c>
      <c r="AY132" s="226" t="s">
        <v>141</v>
      </c>
    </row>
    <row r="133" spans="1:65" s="15" customFormat="1" x14ac:dyDescent="0.2">
      <c r="B133" s="227"/>
      <c r="C133" s="228"/>
      <c r="D133" s="200" t="s">
        <v>152</v>
      </c>
      <c r="E133" s="229" t="s">
        <v>1</v>
      </c>
      <c r="F133" s="230" t="s">
        <v>157</v>
      </c>
      <c r="G133" s="228"/>
      <c r="H133" s="229" t="s">
        <v>1</v>
      </c>
      <c r="I133" s="228"/>
      <c r="J133" s="228"/>
      <c r="K133" s="228"/>
      <c r="L133" s="232"/>
      <c r="M133" s="233"/>
      <c r="N133" s="234"/>
      <c r="O133" s="234"/>
      <c r="P133" s="234"/>
      <c r="Q133" s="234"/>
      <c r="R133" s="234"/>
      <c r="S133" s="234"/>
      <c r="T133" s="235"/>
      <c r="AT133" s="236" t="s">
        <v>152</v>
      </c>
      <c r="AU133" s="236" t="s">
        <v>85</v>
      </c>
      <c r="AV133" s="15" t="s">
        <v>83</v>
      </c>
      <c r="AW133" s="15" t="s">
        <v>31</v>
      </c>
      <c r="AX133" s="15" t="s">
        <v>75</v>
      </c>
      <c r="AY133" s="236" t="s">
        <v>141</v>
      </c>
    </row>
    <row r="134" spans="1:65" s="2" customFormat="1" ht="16.5" customHeight="1" x14ac:dyDescent="0.2">
      <c r="A134" s="34"/>
      <c r="B134" s="35"/>
      <c r="C134" s="186" t="s">
        <v>164</v>
      </c>
      <c r="D134" s="186" t="s">
        <v>143</v>
      </c>
      <c r="E134" s="187" t="s">
        <v>144</v>
      </c>
      <c r="F134" s="188" t="s">
        <v>145</v>
      </c>
      <c r="G134" s="189" t="s">
        <v>146</v>
      </c>
      <c r="H134" s="190">
        <v>10</v>
      </c>
      <c r="I134" s="256"/>
      <c r="J134" s="192">
        <f>ROUND(I134*H134,2)</f>
        <v>0</v>
      </c>
      <c r="K134" s="188" t="s">
        <v>147</v>
      </c>
      <c r="L134" s="193"/>
      <c r="M134" s="194" t="s">
        <v>1</v>
      </c>
      <c r="N134" s="195" t="s">
        <v>40</v>
      </c>
      <c r="O134" s="71"/>
      <c r="P134" s="196">
        <f>O134*H134</f>
        <v>0</v>
      </c>
      <c r="Q134" s="196">
        <v>0.22444</v>
      </c>
      <c r="R134" s="196">
        <f>Q134*H134</f>
        <v>2.2444000000000002</v>
      </c>
      <c r="S134" s="196">
        <v>0</v>
      </c>
      <c r="T134" s="197">
        <f>S134*H134</f>
        <v>0</v>
      </c>
      <c r="U134" s="34"/>
      <c r="V134" s="34"/>
      <c r="W134" s="34"/>
      <c r="X134" s="34"/>
      <c r="Y134" s="34"/>
      <c r="Z134" s="34"/>
      <c r="AA134" s="34"/>
      <c r="AB134" s="34"/>
      <c r="AC134" s="34"/>
      <c r="AD134" s="34"/>
      <c r="AE134" s="34"/>
      <c r="AR134" s="198" t="s">
        <v>148</v>
      </c>
      <c r="AT134" s="198" t="s">
        <v>143</v>
      </c>
      <c r="AU134" s="198" t="s">
        <v>85</v>
      </c>
      <c r="AY134" s="17" t="s">
        <v>141</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149</v>
      </c>
      <c r="BM134" s="198" t="s">
        <v>404</v>
      </c>
    </row>
    <row r="135" spans="1:65" s="2" customFormat="1" x14ac:dyDescent="0.2">
      <c r="A135" s="34"/>
      <c r="B135" s="35"/>
      <c r="C135" s="36"/>
      <c r="D135" s="200" t="s">
        <v>151</v>
      </c>
      <c r="E135" s="36"/>
      <c r="F135" s="201" t="s">
        <v>145</v>
      </c>
      <c r="G135" s="36"/>
      <c r="H135" s="36"/>
      <c r="I135" s="36"/>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151</v>
      </c>
      <c r="AU135" s="17" t="s">
        <v>85</v>
      </c>
    </row>
    <row r="136" spans="1:65" s="13" customFormat="1" x14ac:dyDescent="0.2">
      <c r="B136" s="205"/>
      <c r="C136" s="206"/>
      <c r="D136" s="200" t="s">
        <v>152</v>
      </c>
      <c r="E136" s="207" t="s">
        <v>1</v>
      </c>
      <c r="F136" s="208" t="s">
        <v>405</v>
      </c>
      <c r="G136" s="206"/>
      <c r="H136" s="209">
        <v>2</v>
      </c>
      <c r="I136" s="206"/>
      <c r="J136" s="206"/>
      <c r="K136" s="206"/>
      <c r="L136" s="211"/>
      <c r="M136" s="212"/>
      <c r="N136" s="213"/>
      <c r="O136" s="213"/>
      <c r="P136" s="213"/>
      <c r="Q136" s="213"/>
      <c r="R136" s="213"/>
      <c r="S136" s="213"/>
      <c r="T136" s="214"/>
      <c r="AT136" s="215" t="s">
        <v>152</v>
      </c>
      <c r="AU136" s="215" t="s">
        <v>85</v>
      </c>
      <c r="AV136" s="13" t="s">
        <v>85</v>
      </c>
      <c r="AW136" s="13" t="s">
        <v>31</v>
      </c>
      <c r="AX136" s="13" t="s">
        <v>75</v>
      </c>
      <c r="AY136" s="215" t="s">
        <v>141</v>
      </c>
    </row>
    <row r="137" spans="1:65" s="13" customFormat="1" x14ac:dyDescent="0.2">
      <c r="B137" s="205"/>
      <c r="C137" s="206"/>
      <c r="D137" s="200" t="s">
        <v>152</v>
      </c>
      <c r="E137" s="207" t="s">
        <v>1</v>
      </c>
      <c r="F137" s="208" t="s">
        <v>406</v>
      </c>
      <c r="G137" s="206"/>
      <c r="H137" s="209">
        <v>2</v>
      </c>
      <c r="I137" s="206"/>
      <c r="J137" s="206"/>
      <c r="K137" s="206"/>
      <c r="L137" s="211"/>
      <c r="M137" s="212"/>
      <c r="N137" s="213"/>
      <c r="O137" s="213"/>
      <c r="P137" s="213"/>
      <c r="Q137" s="213"/>
      <c r="R137" s="213"/>
      <c r="S137" s="213"/>
      <c r="T137" s="214"/>
      <c r="AT137" s="215" t="s">
        <v>152</v>
      </c>
      <c r="AU137" s="215" t="s">
        <v>85</v>
      </c>
      <c r="AV137" s="13" t="s">
        <v>85</v>
      </c>
      <c r="AW137" s="13" t="s">
        <v>31</v>
      </c>
      <c r="AX137" s="13" t="s">
        <v>75</v>
      </c>
      <c r="AY137" s="215" t="s">
        <v>141</v>
      </c>
    </row>
    <row r="138" spans="1:65" s="13" customFormat="1" x14ac:dyDescent="0.2">
      <c r="B138" s="205"/>
      <c r="C138" s="206"/>
      <c r="D138" s="200" t="s">
        <v>152</v>
      </c>
      <c r="E138" s="207" t="s">
        <v>1</v>
      </c>
      <c r="F138" s="208" t="s">
        <v>407</v>
      </c>
      <c r="G138" s="206"/>
      <c r="H138" s="209">
        <v>2</v>
      </c>
      <c r="I138" s="206"/>
      <c r="J138" s="206"/>
      <c r="K138" s="206"/>
      <c r="L138" s="211"/>
      <c r="M138" s="212"/>
      <c r="N138" s="213"/>
      <c r="O138" s="213"/>
      <c r="P138" s="213"/>
      <c r="Q138" s="213"/>
      <c r="R138" s="213"/>
      <c r="S138" s="213"/>
      <c r="T138" s="214"/>
      <c r="AT138" s="215" t="s">
        <v>152</v>
      </c>
      <c r="AU138" s="215" t="s">
        <v>85</v>
      </c>
      <c r="AV138" s="13" t="s">
        <v>85</v>
      </c>
      <c r="AW138" s="13" t="s">
        <v>31</v>
      </c>
      <c r="AX138" s="13" t="s">
        <v>75</v>
      </c>
      <c r="AY138" s="215" t="s">
        <v>141</v>
      </c>
    </row>
    <row r="139" spans="1:65" s="13" customFormat="1" x14ac:dyDescent="0.2">
      <c r="B139" s="205"/>
      <c r="C139" s="206"/>
      <c r="D139" s="200" t="s">
        <v>152</v>
      </c>
      <c r="E139" s="207" t="s">
        <v>1</v>
      </c>
      <c r="F139" s="208" t="s">
        <v>408</v>
      </c>
      <c r="G139" s="206"/>
      <c r="H139" s="209">
        <v>2</v>
      </c>
      <c r="I139" s="206"/>
      <c r="J139" s="206"/>
      <c r="K139" s="206"/>
      <c r="L139" s="211"/>
      <c r="M139" s="212"/>
      <c r="N139" s="213"/>
      <c r="O139" s="213"/>
      <c r="P139" s="213"/>
      <c r="Q139" s="213"/>
      <c r="R139" s="213"/>
      <c r="S139" s="213"/>
      <c r="T139" s="214"/>
      <c r="AT139" s="215" t="s">
        <v>152</v>
      </c>
      <c r="AU139" s="215" t="s">
        <v>85</v>
      </c>
      <c r="AV139" s="13" t="s">
        <v>85</v>
      </c>
      <c r="AW139" s="13" t="s">
        <v>31</v>
      </c>
      <c r="AX139" s="13" t="s">
        <v>75</v>
      </c>
      <c r="AY139" s="215" t="s">
        <v>141</v>
      </c>
    </row>
    <row r="140" spans="1:65" s="13" customFormat="1" x14ac:dyDescent="0.2">
      <c r="B140" s="205"/>
      <c r="C140" s="206"/>
      <c r="D140" s="200" t="s">
        <v>152</v>
      </c>
      <c r="E140" s="207" t="s">
        <v>1</v>
      </c>
      <c r="F140" s="208" t="s">
        <v>409</v>
      </c>
      <c r="G140" s="206"/>
      <c r="H140" s="209">
        <v>2</v>
      </c>
      <c r="I140" s="206"/>
      <c r="J140" s="206"/>
      <c r="K140" s="206"/>
      <c r="L140" s="211"/>
      <c r="M140" s="212"/>
      <c r="N140" s="213"/>
      <c r="O140" s="213"/>
      <c r="P140" s="213"/>
      <c r="Q140" s="213"/>
      <c r="R140" s="213"/>
      <c r="S140" s="213"/>
      <c r="T140" s="214"/>
      <c r="AT140" s="215" t="s">
        <v>152</v>
      </c>
      <c r="AU140" s="215" t="s">
        <v>85</v>
      </c>
      <c r="AV140" s="13" t="s">
        <v>85</v>
      </c>
      <c r="AW140" s="13" t="s">
        <v>31</v>
      </c>
      <c r="AX140" s="13" t="s">
        <v>75</v>
      </c>
      <c r="AY140" s="215" t="s">
        <v>141</v>
      </c>
    </row>
    <row r="141" spans="1:65" s="14" customFormat="1" x14ac:dyDescent="0.2">
      <c r="B141" s="216"/>
      <c r="C141" s="217"/>
      <c r="D141" s="200" t="s">
        <v>152</v>
      </c>
      <c r="E141" s="218" t="s">
        <v>1</v>
      </c>
      <c r="F141" s="219" t="s">
        <v>156</v>
      </c>
      <c r="G141" s="217"/>
      <c r="H141" s="220">
        <v>10</v>
      </c>
      <c r="I141" s="217"/>
      <c r="J141" s="217"/>
      <c r="K141" s="217"/>
      <c r="L141" s="222"/>
      <c r="M141" s="223"/>
      <c r="N141" s="224"/>
      <c r="O141" s="224"/>
      <c r="P141" s="224"/>
      <c r="Q141" s="224"/>
      <c r="R141" s="224"/>
      <c r="S141" s="224"/>
      <c r="T141" s="225"/>
      <c r="AT141" s="226" t="s">
        <v>152</v>
      </c>
      <c r="AU141" s="226" t="s">
        <v>85</v>
      </c>
      <c r="AV141" s="14" t="s">
        <v>149</v>
      </c>
      <c r="AW141" s="14" t="s">
        <v>31</v>
      </c>
      <c r="AX141" s="14" t="s">
        <v>83</v>
      </c>
      <c r="AY141" s="226" t="s">
        <v>141</v>
      </c>
    </row>
    <row r="142" spans="1:65" s="15" customFormat="1" x14ac:dyDescent="0.2">
      <c r="B142" s="227"/>
      <c r="C142" s="228"/>
      <c r="D142" s="200" t="s">
        <v>152</v>
      </c>
      <c r="E142" s="229" t="s">
        <v>1</v>
      </c>
      <c r="F142" s="230" t="s">
        <v>157</v>
      </c>
      <c r="G142" s="228"/>
      <c r="H142" s="229" t="s">
        <v>1</v>
      </c>
      <c r="I142" s="228"/>
      <c r="J142" s="228"/>
      <c r="K142" s="228"/>
      <c r="L142" s="232"/>
      <c r="M142" s="233"/>
      <c r="N142" s="234"/>
      <c r="O142" s="234"/>
      <c r="P142" s="234"/>
      <c r="Q142" s="234"/>
      <c r="R142" s="234"/>
      <c r="S142" s="234"/>
      <c r="T142" s="235"/>
      <c r="AT142" s="236" t="s">
        <v>152</v>
      </c>
      <c r="AU142" s="236" t="s">
        <v>85</v>
      </c>
      <c r="AV142" s="15" t="s">
        <v>83</v>
      </c>
      <c r="AW142" s="15" t="s">
        <v>31</v>
      </c>
      <c r="AX142" s="15" t="s">
        <v>75</v>
      </c>
      <c r="AY142" s="236" t="s">
        <v>141</v>
      </c>
    </row>
    <row r="143" spans="1:65" s="2" customFormat="1" ht="21.75" customHeight="1" x14ac:dyDescent="0.2">
      <c r="A143" s="34"/>
      <c r="B143" s="35"/>
      <c r="C143" s="186" t="s">
        <v>149</v>
      </c>
      <c r="D143" s="186" t="s">
        <v>143</v>
      </c>
      <c r="E143" s="187" t="s">
        <v>158</v>
      </c>
      <c r="F143" s="188" t="s">
        <v>159</v>
      </c>
      <c r="G143" s="189" t="s">
        <v>146</v>
      </c>
      <c r="H143" s="190">
        <v>11</v>
      </c>
      <c r="I143" s="256"/>
      <c r="J143" s="192">
        <f>ROUND(I143*H143,2)</f>
        <v>0</v>
      </c>
      <c r="K143" s="188" t="s">
        <v>147</v>
      </c>
      <c r="L143" s="193"/>
      <c r="M143" s="194" t="s">
        <v>1</v>
      </c>
      <c r="N143" s="195" t="s">
        <v>40</v>
      </c>
      <c r="O143" s="71"/>
      <c r="P143" s="196">
        <f>O143*H143</f>
        <v>0</v>
      </c>
      <c r="Q143" s="196">
        <v>5.9268000000000001</v>
      </c>
      <c r="R143" s="196">
        <f>Q143*H143</f>
        <v>65.194800000000001</v>
      </c>
      <c r="S143" s="196">
        <v>0</v>
      </c>
      <c r="T143" s="197">
        <f>S143*H143</f>
        <v>0</v>
      </c>
      <c r="U143" s="34"/>
      <c r="V143" s="34"/>
      <c r="W143" s="34"/>
      <c r="X143" s="34"/>
      <c r="Y143" s="34"/>
      <c r="Z143" s="34"/>
      <c r="AA143" s="34"/>
      <c r="AB143" s="34"/>
      <c r="AC143" s="34"/>
      <c r="AD143" s="34"/>
      <c r="AE143" s="34"/>
      <c r="AR143" s="198" t="s">
        <v>148</v>
      </c>
      <c r="AT143" s="198" t="s">
        <v>143</v>
      </c>
      <c r="AU143" s="198" t="s">
        <v>85</v>
      </c>
      <c r="AY143" s="17" t="s">
        <v>141</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149</v>
      </c>
      <c r="BM143" s="198" t="s">
        <v>410</v>
      </c>
    </row>
    <row r="144" spans="1:65" s="2" customFormat="1" x14ac:dyDescent="0.2">
      <c r="A144" s="34"/>
      <c r="B144" s="35"/>
      <c r="C144" s="36"/>
      <c r="D144" s="200" t="s">
        <v>151</v>
      </c>
      <c r="E144" s="36"/>
      <c r="F144" s="201" t="s">
        <v>159</v>
      </c>
      <c r="G144" s="36"/>
      <c r="H144" s="36"/>
      <c r="I144" s="36"/>
      <c r="J144" s="36"/>
      <c r="K144" s="36"/>
      <c r="L144" s="39"/>
      <c r="M144" s="203"/>
      <c r="N144" s="204"/>
      <c r="O144" s="71"/>
      <c r="P144" s="71"/>
      <c r="Q144" s="71"/>
      <c r="R144" s="71"/>
      <c r="S144" s="71"/>
      <c r="T144" s="72"/>
      <c r="U144" s="34"/>
      <c r="V144" s="34"/>
      <c r="W144" s="34"/>
      <c r="X144" s="34"/>
      <c r="Y144" s="34"/>
      <c r="Z144" s="34"/>
      <c r="AA144" s="34"/>
      <c r="AB144" s="34"/>
      <c r="AC144" s="34"/>
      <c r="AD144" s="34"/>
      <c r="AE144" s="34"/>
      <c r="AT144" s="17" t="s">
        <v>151</v>
      </c>
      <c r="AU144" s="17" t="s">
        <v>85</v>
      </c>
    </row>
    <row r="145" spans="1:65" s="15" customFormat="1" x14ac:dyDescent="0.2">
      <c r="B145" s="227"/>
      <c r="C145" s="228"/>
      <c r="D145" s="200" t="s">
        <v>152</v>
      </c>
      <c r="E145" s="229" t="s">
        <v>1</v>
      </c>
      <c r="F145" s="230" t="s">
        <v>411</v>
      </c>
      <c r="G145" s="228"/>
      <c r="H145" s="229" t="s">
        <v>1</v>
      </c>
      <c r="I145" s="228"/>
      <c r="J145" s="228"/>
      <c r="K145" s="228"/>
      <c r="L145" s="232"/>
      <c r="M145" s="233"/>
      <c r="N145" s="234"/>
      <c r="O145" s="234"/>
      <c r="P145" s="234"/>
      <c r="Q145" s="234"/>
      <c r="R145" s="234"/>
      <c r="S145" s="234"/>
      <c r="T145" s="235"/>
      <c r="AT145" s="236" t="s">
        <v>152</v>
      </c>
      <c r="AU145" s="236" t="s">
        <v>85</v>
      </c>
      <c r="AV145" s="15" t="s">
        <v>83</v>
      </c>
      <c r="AW145" s="15" t="s">
        <v>31</v>
      </c>
      <c r="AX145" s="15" t="s">
        <v>75</v>
      </c>
      <c r="AY145" s="236" t="s">
        <v>141</v>
      </c>
    </row>
    <row r="146" spans="1:65" s="13" customFormat="1" x14ac:dyDescent="0.2">
      <c r="B146" s="205"/>
      <c r="C146" s="206"/>
      <c r="D146" s="200" t="s">
        <v>152</v>
      </c>
      <c r="E146" s="207" t="s">
        <v>1</v>
      </c>
      <c r="F146" s="208" t="s">
        <v>412</v>
      </c>
      <c r="G146" s="206"/>
      <c r="H146" s="209">
        <v>10.683</v>
      </c>
      <c r="I146" s="206"/>
      <c r="J146" s="206"/>
      <c r="K146" s="206"/>
      <c r="L146" s="211"/>
      <c r="M146" s="212"/>
      <c r="N146" s="213"/>
      <c r="O146" s="213"/>
      <c r="P146" s="213"/>
      <c r="Q146" s="213"/>
      <c r="R146" s="213"/>
      <c r="S146" s="213"/>
      <c r="T146" s="214"/>
      <c r="AT146" s="215" t="s">
        <v>152</v>
      </c>
      <c r="AU146" s="215" t="s">
        <v>85</v>
      </c>
      <c r="AV146" s="13" t="s">
        <v>85</v>
      </c>
      <c r="AW146" s="13" t="s">
        <v>31</v>
      </c>
      <c r="AX146" s="13" t="s">
        <v>75</v>
      </c>
      <c r="AY146" s="215" t="s">
        <v>141</v>
      </c>
    </row>
    <row r="147" spans="1:65" s="13" customFormat="1" x14ac:dyDescent="0.2">
      <c r="B147" s="205"/>
      <c r="C147" s="206"/>
      <c r="D147" s="200" t="s">
        <v>152</v>
      </c>
      <c r="E147" s="207" t="s">
        <v>1</v>
      </c>
      <c r="F147" s="208" t="s">
        <v>413</v>
      </c>
      <c r="G147" s="206"/>
      <c r="H147" s="209">
        <v>0.317</v>
      </c>
      <c r="I147" s="206"/>
      <c r="J147" s="206"/>
      <c r="K147" s="206"/>
      <c r="L147" s="211"/>
      <c r="M147" s="212"/>
      <c r="N147" s="213"/>
      <c r="O147" s="213"/>
      <c r="P147" s="213"/>
      <c r="Q147" s="213"/>
      <c r="R147" s="213"/>
      <c r="S147" s="213"/>
      <c r="T147" s="214"/>
      <c r="AT147" s="215" t="s">
        <v>152</v>
      </c>
      <c r="AU147" s="215" t="s">
        <v>85</v>
      </c>
      <c r="AV147" s="13" t="s">
        <v>85</v>
      </c>
      <c r="AW147" s="13" t="s">
        <v>31</v>
      </c>
      <c r="AX147" s="13" t="s">
        <v>75</v>
      </c>
      <c r="AY147" s="215" t="s">
        <v>141</v>
      </c>
    </row>
    <row r="148" spans="1:65" s="14" customFormat="1" x14ac:dyDescent="0.2">
      <c r="B148" s="216"/>
      <c r="C148" s="217"/>
      <c r="D148" s="200" t="s">
        <v>152</v>
      </c>
      <c r="E148" s="218" t="s">
        <v>1</v>
      </c>
      <c r="F148" s="219" t="s">
        <v>156</v>
      </c>
      <c r="G148" s="217"/>
      <c r="H148" s="220">
        <v>11</v>
      </c>
      <c r="I148" s="217"/>
      <c r="J148" s="217"/>
      <c r="K148" s="217"/>
      <c r="L148" s="222"/>
      <c r="M148" s="223"/>
      <c r="N148" s="224"/>
      <c r="O148" s="224"/>
      <c r="P148" s="224"/>
      <c r="Q148" s="224"/>
      <c r="R148" s="224"/>
      <c r="S148" s="224"/>
      <c r="T148" s="225"/>
      <c r="AT148" s="226" t="s">
        <v>152</v>
      </c>
      <c r="AU148" s="226" t="s">
        <v>85</v>
      </c>
      <c r="AV148" s="14" t="s">
        <v>149</v>
      </c>
      <c r="AW148" s="14" t="s">
        <v>31</v>
      </c>
      <c r="AX148" s="14" t="s">
        <v>83</v>
      </c>
      <c r="AY148" s="226" t="s">
        <v>141</v>
      </c>
    </row>
    <row r="149" spans="1:65" s="15" customFormat="1" x14ac:dyDescent="0.2">
      <c r="B149" s="227"/>
      <c r="C149" s="228"/>
      <c r="D149" s="200" t="s">
        <v>152</v>
      </c>
      <c r="E149" s="229" t="s">
        <v>1</v>
      </c>
      <c r="F149" s="230" t="s">
        <v>157</v>
      </c>
      <c r="G149" s="228"/>
      <c r="H149" s="229" t="s">
        <v>1</v>
      </c>
      <c r="I149" s="228"/>
      <c r="J149" s="228"/>
      <c r="K149" s="228"/>
      <c r="L149" s="232"/>
      <c r="M149" s="233"/>
      <c r="N149" s="234"/>
      <c r="O149" s="234"/>
      <c r="P149" s="234"/>
      <c r="Q149" s="234"/>
      <c r="R149" s="234"/>
      <c r="S149" s="234"/>
      <c r="T149" s="235"/>
      <c r="AT149" s="236" t="s">
        <v>152</v>
      </c>
      <c r="AU149" s="236" t="s">
        <v>85</v>
      </c>
      <c r="AV149" s="15" t="s">
        <v>83</v>
      </c>
      <c r="AW149" s="15" t="s">
        <v>31</v>
      </c>
      <c r="AX149" s="15" t="s">
        <v>75</v>
      </c>
      <c r="AY149" s="236" t="s">
        <v>141</v>
      </c>
    </row>
    <row r="150" spans="1:65" s="2" customFormat="1" ht="24.15" customHeight="1" x14ac:dyDescent="0.2">
      <c r="A150" s="34"/>
      <c r="B150" s="35"/>
      <c r="C150" s="186" t="s">
        <v>179</v>
      </c>
      <c r="D150" s="186" t="s">
        <v>143</v>
      </c>
      <c r="E150" s="187" t="s">
        <v>414</v>
      </c>
      <c r="F150" s="188" t="s">
        <v>415</v>
      </c>
      <c r="G150" s="189" t="s">
        <v>146</v>
      </c>
      <c r="H150" s="190">
        <v>4860</v>
      </c>
      <c r="I150" s="256"/>
      <c r="J150" s="192">
        <f>ROUND(I150*H150,2)</f>
        <v>0</v>
      </c>
      <c r="K150" s="188" t="s">
        <v>147</v>
      </c>
      <c r="L150" s="193"/>
      <c r="M150" s="194" t="s">
        <v>1</v>
      </c>
      <c r="N150" s="195" t="s">
        <v>40</v>
      </c>
      <c r="O150" s="71"/>
      <c r="P150" s="196">
        <f>O150*H150</f>
        <v>0</v>
      </c>
      <c r="Q150" s="196">
        <v>1.23E-3</v>
      </c>
      <c r="R150" s="196">
        <f>Q150*H150</f>
        <v>5.9778000000000002</v>
      </c>
      <c r="S150" s="196">
        <v>0</v>
      </c>
      <c r="T150" s="197">
        <f>S150*H150</f>
        <v>0</v>
      </c>
      <c r="U150" s="34"/>
      <c r="V150" s="34"/>
      <c r="W150" s="34"/>
      <c r="X150" s="34"/>
      <c r="Y150" s="34"/>
      <c r="Z150" s="34"/>
      <c r="AA150" s="34"/>
      <c r="AB150" s="34"/>
      <c r="AC150" s="34"/>
      <c r="AD150" s="34"/>
      <c r="AE150" s="34"/>
      <c r="AR150" s="198" t="s">
        <v>148</v>
      </c>
      <c r="AT150" s="198" t="s">
        <v>143</v>
      </c>
      <c r="AU150" s="198" t="s">
        <v>85</v>
      </c>
      <c r="AY150" s="17" t="s">
        <v>141</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149</v>
      </c>
      <c r="BM150" s="198" t="s">
        <v>416</v>
      </c>
    </row>
    <row r="151" spans="1:65" s="2" customFormat="1" x14ac:dyDescent="0.2">
      <c r="A151" s="34"/>
      <c r="B151" s="35"/>
      <c r="C151" s="36"/>
      <c r="D151" s="200" t="s">
        <v>151</v>
      </c>
      <c r="E151" s="36"/>
      <c r="F151" s="201" t="s">
        <v>415</v>
      </c>
      <c r="G151" s="36"/>
      <c r="H151" s="36"/>
      <c r="I151" s="36"/>
      <c r="J151" s="36"/>
      <c r="K151" s="36"/>
      <c r="L151" s="39"/>
      <c r="M151" s="203"/>
      <c r="N151" s="204"/>
      <c r="O151" s="71"/>
      <c r="P151" s="71"/>
      <c r="Q151" s="71"/>
      <c r="R151" s="71"/>
      <c r="S151" s="71"/>
      <c r="T151" s="72"/>
      <c r="U151" s="34"/>
      <c r="V151" s="34"/>
      <c r="W151" s="34"/>
      <c r="X151" s="34"/>
      <c r="Y151" s="34"/>
      <c r="Z151" s="34"/>
      <c r="AA151" s="34"/>
      <c r="AB151" s="34"/>
      <c r="AC151" s="34"/>
      <c r="AD151" s="34"/>
      <c r="AE151" s="34"/>
      <c r="AT151" s="17" t="s">
        <v>151</v>
      </c>
      <c r="AU151" s="17" t="s">
        <v>85</v>
      </c>
    </row>
    <row r="152" spans="1:65" s="15" customFormat="1" x14ac:dyDescent="0.2">
      <c r="B152" s="227"/>
      <c r="C152" s="228"/>
      <c r="D152" s="200" t="s">
        <v>152</v>
      </c>
      <c r="E152" s="229" t="s">
        <v>1</v>
      </c>
      <c r="F152" s="230" t="s">
        <v>417</v>
      </c>
      <c r="G152" s="228"/>
      <c r="H152" s="229" t="s">
        <v>1</v>
      </c>
      <c r="I152" s="228"/>
      <c r="J152" s="228"/>
      <c r="K152" s="228"/>
      <c r="L152" s="232"/>
      <c r="M152" s="233"/>
      <c r="N152" s="234"/>
      <c r="O152" s="234"/>
      <c r="P152" s="234"/>
      <c r="Q152" s="234"/>
      <c r="R152" s="234"/>
      <c r="S152" s="234"/>
      <c r="T152" s="235"/>
      <c r="AT152" s="236" t="s">
        <v>152</v>
      </c>
      <c r="AU152" s="236" t="s">
        <v>85</v>
      </c>
      <c r="AV152" s="15" t="s">
        <v>83</v>
      </c>
      <c r="AW152" s="15" t="s">
        <v>31</v>
      </c>
      <c r="AX152" s="15" t="s">
        <v>75</v>
      </c>
      <c r="AY152" s="236" t="s">
        <v>141</v>
      </c>
    </row>
    <row r="153" spans="1:65" s="13" customFormat="1" x14ac:dyDescent="0.2">
      <c r="B153" s="205"/>
      <c r="C153" s="206"/>
      <c r="D153" s="200" t="s">
        <v>152</v>
      </c>
      <c r="E153" s="207" t="s">
        <v>1</v>
      </c>
      <c r="F153" s="208" t="s">
        <v>418</v>
      </c>
      <c r="G153" s="206"/>
      <c r="H153" s="209">
        <v>4307.5200000000004</v>
      </c>
      <c r="I153" s="206"/>
      <c r="J153" s="206"/>
      <c r="K153" s="206"/>
      <c r="L153" s="211"/>
      <c r="M153" s="212"/>
      <c r="N153" s="213"/>
      <c r="O153" s="213"/>
      <c r="P153" s="213"/>
      <c r="Q153" s="213"/>
      <c r="R153" s="213"/>
      <c r="S153" s="213"/>
      <c r="T153" s="214"/>
      <c r="AT153" s="215" t="s">
        <v>152</v>
      </c>
      <c r="AU153" s="215" t="s">
        <v>85</v>
      </c>
      <c r="AV153" s="13" t="s">
        <v>85</v>
      </c>
      <c r="AW153" s="13" t="s">
        <v>31</v>
      </c>
      <c r="AX153" s="13" t="s">
        <v>75</v>
      </c>
      <c r="AY153" s="215" t="s">
        <v>141</v>
      </c>
    </row>
    <row r="154" spans="1:65" s="13" customFormat="1" x14ac:dyDescent="0.2">
      <c r="B154" s="205"/>
      <c r="C154" s="206"/>
      <c r="D154" s="200" t="s">
        <v>152</v>
      </c>
      <c r="E154" s="207" t="s">
        <v>1</v>
      </c>
      <c r="F154" s="208" t="s">
        <v>419</v>
      </c>
      <c r="G154" s="206"/>
      <c r="H154" s="209">
        <v>16</v>
      </c>
      <c r="I154" s="206"/>
      <c r="J154" s="206"/>
      <c r="K154" s="206"/>
      <c r="L154" s="211"/>
      <c r="M154" s="212"/>
      <c r="N154" s="213"/>
      <c r="O154" s="213"/>
      <c r="P154" s="213"/>
      <c r="Q154" s="213"/>
      <c r="R154" s="213"/>
      <c r="S154" s="213"/>
      <c r="T154" s="214"/>
      <c r="AT154" s="215" t="s">
        <v>152</v>
      </c>
      <c r="AU154" s="215" t="s">
        <v>85</v>
      </c>
      <c r="AV154" s="13" t="s">
        <v>85</v>
      </c>
      <c r="AW154" s="13" t="s">
        <v>31</v>
      </c>
      <c r="AX154" s="13" t="s">
        <v>75</v>
      </c>
      <c r="AY154" s="215" t="s">
        <v>141</v>
      </c>
    </row>
    <row r="155" spans="1:65" s="13" customFormat="1" x14ac:dyDescent="0.2">
      <c r="B155" s="205"/>
      <c r="C155" s="206"/>
      <c r="D155" s="200" t="s">
        <v>152</v>
      </c>
      <c r="E155" s="207" t="s">
        <v>1</v>
      </c>
      <c r="F155" s="208" t="s">
        <v>420</v>
      </c>
      <c r="G155" s="206"/>
      <c r="H155" s="209">
        <v>0.48</v>
      </c>
      <c r="I155" s="206"/>
      <c r="J155" s="206"/>
      <c r="K155" s="206"/>
      <c r="L155" s="211"/>
      <c r="M155" s="212"/>
      <c r="N155" s="213"/>
      <c r="O155" s="213"/>
      <c r="P155" s="213"/>
      <c r="Q155" s="213"/>
      <c r="R155" s="213"/>
      <c r="S155" s="213"/>
      <c r="T155" s="214"/>
      <c r="AT155" s="215" t="s">
        <v>152</v>
      </c>
      <c r="AU155" s="215" t="s">
        <v>85</v>
      </c>
      <c r="AV155" s="13" t="s">
        <v>85</v>
      </c>
      <c r="AW155" s="13" t="s">
        <v>31</v>
      </c>
      <c r="AX155" s="13" t="s">
        <v>75</v>
      </c>
      <c r="AY155" s="215" t="s">
        <v>141</v>
      </c>
    </row>
    <row r="156" spans="1:65" s="15" customFormat="1" x14ac:dyDescent="0.2">
      <c r="B156" s="227"/>
      <c r="C156" s="228"/>
      <c r="D156" s="200" t="s">
        <v>152</v>
      </c>
      <c r="E156" s="229" t="s">
        <v>1</v>
      </c>
      <c r="F156" s="230" t="s">
        <v>421</v>
      </c>
      <c r="G156" s="228"/>
      <c r="H156" s="229" t="s">
        <v>1</v>
      </c>
      <c r="I156" s="228"/>
      <c r="J156" s="228"/>
      <c r="K156" s="228"/>
      <c r="L156" s="232"/>
      <c r="M156" s="233"/>
      <c r="N156" s="234"/>
      <c r="O156" s="234"/>
      <c r="P156" s="234"/>
      <c r="Q156" s="234"/>
      <c r="R156" s="234"/>
      <c r="S156" s="234"/>
      <c r="T156" s="235"/>
      <c r="AT156" s="236" t="s">
        <v>152</v>
      </c>
      <c r="AU156" s="236" t="s">
        <v>85</v>
      </c>
      <c r="AV156" s="15" t="s">
        <v>83</v>
      </c>
      <c r="AW156" s="15" t="s">
        <v>31</v>
      </c>
      <c r="AX156" s="15" t="s">
        <v>75</v>
      </c>
      <c r="AY156" s="236" t="s">
        <v>141</v>
      </c>
    </row>
    <row r="157" spans="1:65" s="13" customFormat="1" x14ac:dyDescent="0.2">
      <c r="B157" s="205"/>
      <c r="C157" s="206"/>
      <c r="D157" s="200" t="s">
        <v>152</v>
      </c>
      <c r="E157" s="207" t="s">
        <v>1</v>
      </c>
      <c r="F157" s="208" t="s">
        <v>422</v>
      </c>
      <c r="G157" s="206"/>
      <c r="H157" s="209">
        <v>-24</v>
      </c>
      <c r="I157" s="206"/>
      <c r="J157" s="206"/>
      <c r="K157" s="206"/>
      <c r="L157" s="211"/>
      <c r="M157" s="212"/>
      <c r="N157" s="213"/>
      <c r="O157" s="213"/>
      <c r="P157" s="213"/>
      <c r="Q157" s="213"/>
      <c r="R157" s="213"/>
      <c r="S157" s="213"/>
      <c r="T157" s="214"/>
      <c r="AT157" s="215" t="s">
        <v>152</v>
      </c>
      <c r="AU157" s="215" t="s">
        <v>85</v>
      </c>
      <c r="AV157" s="13" t="s">
        <v>85</v>
      </c>
      <c r="AW157" s="13" t="s">
        <v>31</v>
      </c>
      <c r="AX157" s="13" t="s">
        <v>75</v>
      </c>
      <c r="AY157" s="215" t="s">
        <v>141</v>
      </c>
    </row>
    <row r="158" spans="1:65" s="15" customFormat="1" x14ac:dyDescent="0.2">
      <c r="B158" s="227"/>
      <c r="C158" s="228"/>
      <c r="D158" s="200" t="s">
        <v>152</v>
      </c>
      <c r="E158" s="229" t="s">
        <v>1</v>
      </c>
      <c r="F158" s="230" t="s">
        <v>423</v>
      </c>
      <c r="G158" s="228"/>
      <c r="H158" s="229" t="s">
        <v>1</v>
      </c>
      <c r="I158" s="228"/>
      <c r="J158" s="228"/>
      <c r="K158" s="228"/>
      <c r="L158" s="232"/>
      <c r="M158" s="233"/>
      <c r="N158" s="234"/>
      <c r="O158" s="234"/>
      <c r="P158" s="234"/>
      <c r="Q158" s="234"/>
      <c r="R158" s="234"/>
      <c r="S158" s="234"/>
      <c r="T158" s="235"/>
      <c r="AT158" s="236" t="s">
        <v>152</v>
      </c>
      <c r="AU158" s="236" t="s">
        <v>85</v>
      </c>
      <c r="AV158" s="15" t="s">
        <v>83</v>
      </c>
      <c r="AW158" s="15" t="s">
        <v>31</v>
      </c>
      <c r="AX158" s="15" t="s">
        <v>75</v>
      </c>
      <c r="AY158" s="236" t="s">
        <v>141</v>
      </c>
    </row>
    <row r="159" spans="1:65" s="13" customFormat="1" x14ac:dyDescent="0.2">
      <c r="B159" s="205"/>
      <c r="C159" s="206"/>
      <c r="D159" s="200" t="s">
        <v>152</v>
      </c>
      <c r="E159" s="207" t="s">
        <v>1</v>
      </c>
      <c r="F159" s="208" t="s">
        <v>424</v>
      </c>
      <c r="G159" s="206"/>
      <c r="H159" s="209">
        <v>560</v>
      </c>
      <c r="I159" s="206"/>
      <c r="J159" s="206"/>
      <c r="K159" s="206"/>
      <c r="L159" s="211"/>
      <c r="M159" s="212"/>
      <c r="N159" s="213"/>
      <c r="O159" s="213"/>
      <c r="P159" s="213"/>
      <c r="Q159" s="213"/>
      <c r="R159" s="213"/>
      <c r="S159" s="213"/>
      <c r="T159" s="214"/>
      <c r="AT159" s="215" t="s">
        <v>152</v>
      </c>
      <c r="AU159" s="215" t="s">
        <v>85</v>
      </c>
      <c r="AV159" s="13" t="s">
        <v>85</v>
      </c>
      <c r="AW159" s="13" t="s">
        <v>31</v>
      </c>
      <c r="AX159" s="13" t="s">
        <v>75</v>
      </c>
      <c r="AY159" s="215" t="s">
        <v>141</v>
      </c>
    </row>
    <row r="160" spans="1:65" s="14" customFormat="1" x14ac:dyDescent="0.2">
      <c r="B160" s="216"/>
      <c r="C160" s="217"/>
      <c r="D160" s="200" t="s">
        <v>152</v>
      </c>
      <c r="E160" s="218" t="s">
        <v>1</v>
      </c>
      <c r="F160" s="219" t="s">
        <v>156</v>
      </c>
      <c r="G160" s="217"/>
      <c r="H160" s="220">
        <v>4860</v>
      </c>
      <c r="I160" s="217"/>
      <c r="J160" s="217"/>
      <c r="K160" s="217"/>
      <c r="L160" s="222"/>
      <c r="M160" s="223"/>
      <c r="N160" s="224"/>
      <c r="O160" s="224"/>
      <c r="P160" s="224"/>
      <c r="Q160" s="224"/>
      <c r="R160" s="224"/>
      <c r="S160" s="224"/>
      <c r="T160" s="225"/>
      <c r="AT160" s="226" t="s">
        <v>152</v>
      </c>
      <c r="AU160" s="226" t="s">
        <v>85</v>
      </c>
      <c r="AV160" s="14" t="s">
        <v>149</v>
      </c>
      <c r="AW160" s="14" t="s">
        <v>31</v>
      </c>
      <c r="AX160" s="14" t="s">
        <v>83</v>
      </c>
      <c r="AY160" s="226" t="s">
        <v>141</v>
      </c>
    </row>
    <row r="161" spans="1:65" s="15" customFormat="1" x14ac:dyDescent="0.2">
      <c r="B161" s="227"/>
      <c r="C161" s="228"/>
      <c r="D161" s="200" t="s">
        <v>152</v>
      </c>
      <c r="E161" s="229" t="s">
        <v>1</v>
      </c>
      <c r="F161" s="230" t="s">
        <v>157</v>
      </c>
      <c r="G161" s="228"/>
      <c r="H161" s="229" t="s">
        <v>1</v>
      </c>
      <c r="I161" s="228"/>
      <c r="J161" s="228"/>
      <c r="K161" s="228"/>
      <c r="L161" s="232"/>
      <c r="M161" s="233"/>
      <c r="N161" s="234"/>
      <c r="O161" s="234"/>
      <c r="P161" s="234"/>
      <c r="Q161" s="234"/>
      <c r="R161" s="234"/>
      <c r="S161" s="234"/>
      <c r="T161" s="235"/>
      <c r="AT161" s="236" t="s">
        <v>152</v>
      </c>
      <c r="AU161" s="236" t="s">
        <v>85</v>
      </c>
      <c r="AV161" s="15" t="s">
        <v>83</v>
      </c>
      <c r="AW161" s="15" t="s">
        <v>31</v>
      </c>
      <c r="AX161" s="15" t="s">
        <v>75</v>
      </c>
      <c r="AY161" s="236" t="s">
        <v>141</v>
      </c>
    </row>
    <row r="162" spans="1:65" s="2" customFormat="1" ht="21.75" customHeight="1" x14ac:dyDescent="0.2">
      <c r="A162" s="34"/>
      <c r="B162" s="35"/>
      <c r="C162" s="186" t="s">
        <v>186</v>
      </c>
      <c r="D162" s="186" t="s">
        <v>143</v>
      </c>
      <c r="E162" s="187" t="s">
        <v>425</v>
      </c>
      <c r="F162" s="188" t="s">
        <v>426</v>
      </c>
      <c r="G162" s="189" t="s">
        <v>146</v>
      </c>
      <c r="H162" s="190">
        <v>2458</v>
      </c>
      <c r="I162" s="256"/>
      <c r="J162" s="192">
        <f>ROUND(I162*H162,2)</f>
        <v>0</v>
      </c>
      <c r="K162" s="188" t="s">
        <v>147</v>
      </c>
      <c r="L162" s="193"/>
      <c r="M162" s="194" t="s">
        <v>1</v>
      </c>
      <c r="N162" s="195" t="s">
        <v>40</v>
      </c>
      <c r="O162" s="71"/>
      <c r="P162" s="196">
        <f>O162*H162</f>
        <v>0</v>
      </c>
      <c r="Q162" s="196">
        <v>1.8000000000000001E-4</v>
      </c>
      <c r="R162" s="196">
        <f>Q162*H162</f>
        <v>0.44244000000000006</v>
      </c>
      <c r="S162" s="196">
        <v>0</v>
      </c>
      <c r="T162" s="197">
        <f>S162*H162</f>
        <v>0</v>
      </c>
      <c r="U162" s="34"/>
      <c r="V162" s="34"/>
      <c r="W162" s="34"/>
      <c r="X162" s="34"/>
      <c r="Y162" s="34"/>
      <c r="Z162" s="34"/>
      <c r="AA162" s="34"/>
      <c r="AB162" s="34"/>
      <c r="AC162" s="34"/>
      <c r="AD162" s="34"/>
      <c r="AE162" s="34"/>
      <c r="AR162" s="198" t="s">
        <v>148</v>
      </c>
      <c r="AT162" s="198" t="s">
        <v>143</v>
      </c>
      <c r="AU162" s="198" t="s">
        <v>85</v>
      </c>
      <c r="AY162" s="17" t="s">
        <v>141</v>
      </c>
      <c r="BE162" s="199">
        <f>IF(N162="základní",J162,0)</f>
        <v>0</v>
      </c>
      <c r="BF162" s="199">
        <f>IF(N162="snížená",J162,0)</f>
        <v>0</v>
      </c>
      <c r="BG162" s="199">
        <f>IF(N162="zákl. přenesená",J162,0)</f>
        <v>0</v>
      </c>
      <c r="BH162" s="199">
        <f>IF(N162="sníž. přenesená",J162,0)</f>
        <v>0</v>
      </c>
      <c r="BI162" s="199">
        <f>IF(N162="nulová",J162,0)</f>
        <v>0</v>
      </c>
      <c r="BJ162" s="17" t="s">
        <v>83</v>
      </c>
      <c r="BK162" s="199">
        <f>ROUND(I162*H162,2)</f>
        <v>0</v>
      </c>
      <c r="BL162" s="17" t="s">
        <v>149</v>
      </c>
      <c r="BM162" s="198" t="s">
        <v>427</v>
      </c>
    </row>
    <row r="163" spans="1:65" s="2" customFormat="1" x14ac:dyDescent="0.2">
      <c r="A163" s="34"/>
      <c r="B163" s="35"/>
      <c r="C163" s="36"/>
      <c r="D163" s="200" t="s">
        <v>151</v>
      </c>
      <c r="E163" s="36"/>
      <c r="F163" s="201" t="s">
        <v>426</v>
      </c>
      <c r="G163" s="36"/>
      <c r="H163" s="36"/>
      <c r="I163" s="36"/>
      <c r="J163" s="36"/>
      <c r="K163" s="36"/>
      <c r="L163" s="39"/>
      <c r="M163" s="203"/>
      <c r="N163" s="204"/>
      <c r="O163" s="71"/>
      <c r="P163" s="71"/>
      <c r="Q163" s="71"/>
      <c r="R163" s="71"/>
      <c r="S163" s="71"/>
      <c r="T163" s="72"/>
      <c r="U163" s="34"/>
      <c r="V163" s="34"/>
      <c r="W163" s="34"/>
      <c r="X163" s="34"/>
      <c r="Y163" s="34"/>
      <c r="Z163" s="34"/>
      <c r="AA163" s="34"/>
      <c r="AB163" s="34"/>
      <c r="AC163" s="34"/>
      <c r="AD163" s="34"/>
      <c r="AE163" s="34"/>
      <c r="AT163" s="17" t="s">
        <v>151</v>
      </c>
      <c r="AU163" s="17" t="s">
        <v>85</v>
      </c>
    </row>
    <row r="164" spans="1:65" s="15" customFormat="1" x14ac:dyDescent="0.2">
      <c r="B164" s="227"/>
      <c r="C164" s="228"/>
      <c r="D164" s="200" t="s">
        <v>152</v>
      </c>
      <c r="E164" s="229" t="s">
        <v>1</v>
      </c>
      <c r="F164" s="230" t="s">
        <v>417</v>
      </c>
      <c r="G164" s="228"/>
      <c r="H164" s="229" t="s">
        <v>1</v>
      </c>
      <c r="I164" s="228"/>
      <c r="J164" s="228"/>
      <c r="K164" s="228"/>
      <c r="L164" s="232"/>
      <c r="M164" s="233"/>
      <c r="N164" s="234"/>
      <c r="O164" s="234"/>
      <c r="P164" s="234"/>
      <c r="Q164" s="234"/>
      <c r="R164" s="234"/>
      <c r="S164" s="234"/>
      <c r="T164" s="235"/>
      <c r="AT164" s="236" t="s">
        <v>152</v>
      </c>
      <c r="AU164" s="236" t="s">
        <v>85</v>
      </c>
      <c r="AV164" s="15" t="s">
        <v>83</v>
      </c>
      <c r="AW164" s="15" t="s">
        <v>31</v>
      </c>
      <c r="AX164" s="15" t="s">
        <v>75</v>
      </c>
      <c r="AY164" s="236" t="s">
        <v>141</v>
      </c>
    </row>
    <row r="165" spans="1:65" s="13" customFormat="1" x14ac:dyDescent="0.2">
      <c r="B165" s="205"/>
      <c r="C165" s="206"/>
      <c r="D165" s="200" t="s">
        <v>152</v>
      </c>
      <c r="E165" s="207" t="s">
        <v>1</v>
      </c>
      <c r="F165" s="208" t="s">
        <v>428</v>
      </c>
      <c r="G165" s="206"/>
      <c r="H165" s="209">
        <v>2153.7600000000002</v>
      </c>
      <c r="I165" s="206"/>
      <c r="J165" s="206"/>
      <c r="K165" s="206"/>
      <c r="L165" s="211"/>
      <c r="M165" s="212"/>
      <c r="N165" s="213"/>
      <c r="O165" s="213"/>
      <c r="P165" s="213"/>
      <c r="Q165" s="213"/>
      <c r="R165" s="213"/>
      <c r="S165" s="213"/>
      <c r="T165" s="214"/>
      <c r="AT165" s="215" t="s">
        <v>152</v>
      </c>
      <c r="AU165" s="215" t="s">
        <v>85</v>
      </c>
      <c r="AV165" s="13" t="s">
        <v>85</v>
      </c>
      <c r="AW165" s="13" t="s">
        <v>31</v>
      </c>
      <c r="AX165" s="13" t="s">
        <v>75</v>
      </c>
      <c r="AY165" s="215" t="s">
        <v>141</v>
      </c>
    </row>
    <row r="166" spans="1:65" s="13" customFormat="1" x14ac:dyDescent="0.2">
      <c r="B166" s="205"/>
      <c r="C166" s="206"/>
      <c r="D166" s="200" t="s">
        <v>152</v>
      </c>
      <c r="E166" s="207" t="s">
        <v>1</v>
      </c>
      <c r="F166" s="208" t="s">
        <v>429</v>
      </c>
      <c r="G166" s="206"/>
      <c r="H166" s="209">
        <v>8</v>
      </c>
      <c r="I166" s="206"/>
      <c r="J166" s="206"/>
      <c r="K166" s="206"/>
      <c r="L166" s="211"/>
      <c r="M166" s="212"/>
      <c r="N166" s="213"/>
      <c r="O166" s="213"/>
      <c r="P166" s="213"/>
      <c r="Q166" s="213"/>
      <c r="R166" s="213"/>
      <c r="S166" s="213"/>
      <c r="T166" s="214"/>
      <c r="AT166" s="215" t="s">
        <v>152</v>
      </c>
      <c r="AU166" s="215" t="s">
        <v>85</v>
      </c>
      <c r="AV166" s="13" t="s">
        <v>85</v>
      </c>
      <c r="AW166" s="13" t="s">
        <v>31</v>
      </c>
      <c r="AX166" s="13" t="s">
        <v>75</v>
      </c>
      <c r="AY166" s="215" t="s">
        <v>141</v>
      </c>
    </row>
    <row r="167" spans="1:65" s="13" customFormat="1" x14ac:dyDescent="0.2">
      <c r="B167" s="205"/>
      <c r="C167" s="206"/>
      <c r="D167" s="200" t="s">
        <v>152</v>
      </c>
      <c r="E167" s="207" t="s">
        <v>1</v>
      </c>
      <c r="F167" s="208" t="s">
        <v>430</v>
      </c>
      <c r="G167" s="206"/>
      <c r="H167" s="209">
        <v>0.24</v>
      </c>
      <c r="I167" s="206"/>
      <c r="J167" s="206"/>
      <c r="K167" s="206"/>
      <c r="L167" s="211"/>
      <c r="M167" s="212"/>
      <c r="N167" s="213"/>
      <c r="O167" s="213"/>
      <c r="P167" s="213"/>
      <c r="Q167" s="213"/>
      <c r="R167" s="213"/>
      <c r="S167" s="213"/>
      <c r="T167" s="214"/>
      <c r="AT167" s="215" t="s">
        <v>152</v>
      </c>
      <c r="AU167" s="215" t="s">
        <v>85</v>
      </c>
      <c r="AV167" s="13" t="s">
        <v>85</v>
      </c>
      <c r="AW167" s="13" t="s">
        <v>31</v>
      </c>
      <c r="AX167" s="13" t="s">
        <v>75</v>
      </c>
      <c r="AY167" s="215" t="s">
        <v>141</v>
      </c>
    </row>
    <row r="168" spans="1:65" s="15" customFormat="1" x14ac:dyDescent="0.2">
      <c r="B168" s="227"/>
      <c r="C168" s="228"/>
      <c r="D168" s="200" t="s">
        <v>152</v>
      </c>
      <c r="E168" s="229" t="s">
        <v>1</v>
      </c>
      <c r="F168" s="230" t="s">
        <v>431</v>
      </c>
      <c r="G168" s="228"/>
      <c r="H168" s="229" t="s">
        <v>1</v>
      </c>
      <c r="I168" s="228"/>
      <c r="J168" s="228"/>
      <c r="K168" s="228"/>
      <c r="L168" s="232"/>
      <c r="M168" s="233"/>
      <c r="N168" s="234"/>
      <c r="O168" s="234"/>
      <c r="P168" s="234"/>
      <c r="Q168" s="234"/>
      <c r="R168" s="234"/>
      <c r="S168" s="234"/>
      <c r="T168" s="235"/>
      <c r="AT168" s="236" t="s">
        <v>152</v>
      </c>
      <c r="AU168" s="236" t="s">
        <v>85</v>
      </c>
      <c r="AV168" s="15" t="s">
        <v>83</v>
      </c>
      <c r="AW168" s="15" t="s">
        <v>31</v>
      </c>
      <c r="AX168" s="15" t="s">
        <v>75</v>
      </c>
      <c r="AY168" s="236" t="s">
        <v>141</v>
      </c>
    </row>
    <row r="169" spans="1:65" s="13" customFormat="1" x14ac:dyDescent="0.2">
      <c r="B169" s="205"/>
      <c r="C169" s="206"/>
      <c r="D169" s="200" t="s">
        <v>152</v>
      </c>
      <c r="E169" s="207" t="s">
        <v>1</v>
      </c>
      <c r="F169" s="208" t="s">
        <v>432</v>
      </c>
      <c r="G169" s="206"/>
      <c r="H169" s="209">
        <v>296</v>
      </c>
      <c r="I169" s="206"/>
      <c r="J169" s="206"/>
      <c r="K169" s="206"/>
      <c r="L169" s="211"/>
      <c r="M169" s="212"/>
      <c r="N169" s="213"/>
      <c r="O169" s="213"/>
      <c r="P169" s="213"/>
      <c r="Q169" s="213"/>
      <c r="R169" s="213"/>
      <c r="S169" s="213"/>
      <c r="T169" s="214"/>
      <c r="AT169" s="215" t="s">
        <v>152</v>
      </c>
      <c r="AU169" s="215" t="s">
        <v>85</v>
      </c>
      <c r="AV169" s="13" t="s">
        <v>85</v>
      </c>
      <c r="AW169" s="13" t="s">
        <v>31</v>
      </c>
      <c r="AX169" s="13" t="s">
        <v>75</v>
      </c>
      <c r="AY169" s="215" t="s">
        <v>141</v>
      </c>
    </row>
    <row r="170" spans="1:65" s="14" customFormat="1" x14ac:dyDescent="0.2">
      <c r="B170" s="216"/>
      <c r="C170" s="217"/>
      <c r="D170" s="200" t="s">
        <v>152</v>
      </c>
      <c r="E170" s="218" t="s">
        <v>1</v>
      </c>
      <c r="F170" s="219" t="s">
        <v>156</v>
      </c>
      <c r="G170" s="217"/>
      <c r="H170" s="220">
        <v>2458</v>
      </c>
      <c r="I170" s="217"/>
      <c r="J170" s="217"/>
      <c r="K170" s="217"/>
      <c r="L170" s="222"/>
      <c r="M170" s="223"/>
      <c r="N170" s="224"/>
      <c r="O170" s="224"/>
      <c r="P170" s="224"/>
      <c r="Q170" s="224"/>
      <c r="R170" s="224"/>
      <c r="S170" s="224"/>
      <c r="T170" s="225"/>
      <c r="AT170" s="226" t="s">
        <v>152</v>
      </c>
      <c r="AU170" s="226" t="s">
        <v>85</v>
      </c>
      <c r="AV170" s="14" t="s">
        <v>149</v>
      </c>
      <c r="AW170" s="14" t="s">
        <v>31</v>
      </c>
      <c r="AX170" s="14" t="s">
        <v>83</v>
      </c>
      <c r="AY170" s="226" t="s">
        <v>141</v>
      </c>
    </row>
    <row r="171" spans="1:65" s="15" customFormat="1" x14ac:dyDescent="0.2">
      <c r="B171" s="227"/>
      <c r="C171" s="228"/>
      <c r="D171" s="200" t="s">
        <v>152</v>
      </c>
      <c r="E171" s="229" t="s">
        <v>1</v>
      </c>
      <c r="F171" s="230" t="s">
        <v>157</v>
      </c>
      <c r="G171" s="228"/>
      <c r="H171" s="229" t="s">
        <v>1</v>
      </c>
      <c r="I171" s="228"/>
      <c r="J171" s="228"/>
      <c r="K171" s="228"/>
      <c r="L171" s="232"/>
      <c r="M171" s="233"/>
      <c r="N171" s="234"/>
      <c r="O171" s="234"/>
      <c r="P171" s="234"/>
      <c r="Q171" s="234"/>
      <c r="R171" s="234"/>
      <c r="S171" s="234"/>
      <c r="T171" s="235"/>
      <c r="AT171" s="236" t="s">
        <v>152</v>
      </c>
      <c r="AU171" s="236" t="s">
        <v>85</v>
      </c>
      <c r="AV171" s="15" t="s">
        <v>83</v>
      </c>
      <c r="AW171" s="15" t="s">
        <v>31</v>
      </c>
      <c r="AX171" s="15" t="s">
        <v>75</v>
      </c>
      <c r="AY171" s="236" t="s">
        <v>141</v>
      </c>
    </row>
    <row r="172" spans="1:65" s="2" customFormat="1" ht="16.5" customHeight="1" x14ac:dyDescent="0.2">
      <c r="A172" s="34"/>
      <c r="B172" s="35"/>
      <c r="C172" s="186" t="s">
        <v>203</v>
      </c>
      <c r="D172" s="186" t="s">
        <v>143</v>
      </c>
      <c r="E172" s="187" t="s">
        <v>433</v>
      </c>
      <c r="F172" s="188" t="s">
        <v>434</v>
      </c>
      <c r="G172" s="189" t="s">
        <v>146</v>
      </c>
      <c r="H172" s="190">
        <v>1164</v>
      </c>
      <c r="I172" s="256"/>
      <c r="J172" s="192">
        <f>ROUND(I172*H172,2)</f>
        <v>0</v>
      </c>
      <c r="K172" s="188" t="s">
        <v>147</v>
      </c>
      <c r="L172" s="193"/>
      <c r="M172" s="194" t="s">
        <v>1</v>
      </c>
      <c r="N172" s="195" t="s">
        <v>40</v>
      </c>
      <c r="O172" s="71"/>
      <c r="P172" s="196">
        <f>O172*H172</f>
        <v>0</v>
      </c>
      <c r="Q172" s="196">
        <v>5.1999999999999995E-4</v>
      </c>
      <c r="R172" s="196">
        <f>Q172*H172</f>
        <v>0.60527999999999993</v>
      </c>
      <c r="S172" s="196">
        <v>0</v>
      </c>
      <c r="T172" s="197">
        <f>S172*H172</f>
        <v>0</v>
      </c>
      <c r="U172" s="34"/>
      <c r="V172" s="34"/>
      <c r="W172" s="34"/>
      <c r="X172" s="34"/>
      <c r="Y172" s="34"/>
      <c r="Z172" s="34"/>
      <c r="AA172" s="34"/>
      <c r="AB172" s="34"/>
      <c r="AC172" s="34"/>
      <c r="AD172" s="34"/>
      <c r="AE172" s="34"/>
      <c r="AR172" s="198" t="s">
        <v>182</v>
      </c>
      <c r="AT172" s="198" t="s">
        <v>143</v>
      </c>
      <c r="AU172" s="198" t="s">
        <v>85</v>
      </c>
      <c r="AY172" s="17" t="s">
        <v>141</v>
      </c>
      <c r="BE172" s="199">
        <f>IF(N172="základní",J172,0)</f>
        <v>0</v>
      </c>
      <c r="BF172" s="199">
        <f>IF(N172="snížená",J172,0)</f>
        <v>0</v>
      </c>
      <c r="BG172" s="199">
        <f>IF(N172="zákl. přenesená",J172,0)</f>
        <v>0</v>
      </c>
      <c r="BH172" s="199">
        <f>IF(N172="sníž. přenesená",J172,0)</f>
        <v>0</v>
      </c>
      <c r="BI172" s="199">
        <f>IF(N172="nulová",J172,0)</f>
        <v>0</v>
      </c>
      <c r="BJ172" s="17" t="s">
        <v>83</v>
      </c>
      <c r="BK172" s="199">
        <f>ROUND(I172*H172,2)</f>
        <v>0</v>
      </c>
      <c r="BL172" s="17" t="s">
        <v>182</v>
      </c>
      <c r="BM172" s="198" t="s">
        <v>435</v>
      </c>
    </row>
    <row r="173" spans="1:65" s="2" customFormat="1" x14ac:dyDescent="0.2">
      <c r="A173" s="34"/>
      <c r="B173" s="35"/>
      <c r="C173" s="36"/>
      <c r="D173" s="200" t="s">
        <v>151</v>
      </c>
      <c r="E173" s="36"/>
      <c r="F173" s="201" t="s">
        <v>434</v>
      </c>
      <c r="G173" s="36"/>
      <c r="H173" s="36"/>
      <c r="I173" s="36"/>
      <c r="J173" s="36"/>
      <c r="K173" s="36"/>
      <c r="L173" s="39"/>
      <c r="M173" s="203"/>
      <c r="N173" s="204"/>
      <c r="O173" s="71"/>
      <c r="P173" s="71"/>
      <c r="Q173" s="71"/>
      <c r="R173" s="71"/>
      <c r="S173" s="71"/>
      <c r="T173" s="72"/>
      <c r="U173" s="34"/>
      <c r="V173" s="34"/>
      <c r="W173" s="34"/>
      <c r="X173" s="34"/>
      <c r="Y173" s="34"/>
      <c r="Z173" s="34"/>
      <c r="AA173" s="34"/>
      <c r="AB173" s="34"/>
      <c r="AC173" s="34"/>
      <c r="AD173" s="34"/>
      <c r="AE173" s="34"/>
      <c r="AT173" s="17" t="s">
        <v>151</v>
      </c>
      <c r="AU173" s="17" t="s">
        <v>85</v>
      </c>
    </row>
    <row r="174" spans="1:65" s="15" customFormat="1" x14ac:dyDescent="0.2">
      <c r="B174" s="227"/>
      <c r="C174" s="228"/>
      <c r="D174" s="200" t="s">
        <v>152</v>
      </c>
      <c r="E174" s="229" t="s">
        <v>1</v>
      </c>
      <c r="F174" s="230" t="s">
        <v>431</v>
      </c>
      <c r="G174" s="228"/>
      <c r="H174" s="229" t="s">
        <v>1</v>
      </c>
      <c r="I174" s="228"/>
      <c r="J174" s="228"/>
      <c r="K174" s="228"/>
      <c r="L174" s="232"/>
      <c r="M174" s="233"/>
      <c r="N174" s="234"/>
      <c r="O174" s="234"/>
      <c r="P174" s="234"/>
      <c r="Q174" s="234"/>
      <c r="R174" s="234"/>
      <c r="S174" s="234"/>
      <c r="T174" s="235"/>
      <c r="AT174" s="236" t="s">
        <v>152</v>
      </c>
      <c r="AU174" s="236" t="s">
        <v>85</v>
      </c>
      <c r="AV174" s="15" t="s">
        <v>83</v>
      </c>
      <c r="AW174" s="15" t="s">
        <v>31</v>
      </c>
      <c r="AX174" s="15" t="s">
        <v>75</v>
      </c>
      <c r="AY174" s="236" t="s">
        <v>141</v>
      </c>
    </row>
    <row r="175" spans="1:65" s="13" customFormat="1" x14ac:dyDescent="0.2">
      <c r="B175" s="205"/>
      <c r="C175" s="206"/>
      <c r="D175" s="200" t="s">
        <v>152</v>
      </c>
      <c r="E175" s="207" t="s">
        <v>1</v>
      </c>
      <c r="F175" s="208" t="s">
        <v>436</v>
      </c>
      <c r="G175" s="206"/>
      <c r="H175" s="209">
        <v>1164</v>
      </c>
      <c r="I175" s="206"/>
      <c r="J175" s="206"/>
      <c r="K175" s="206"/>
      <c r="L175" s="211"/>
      <c r="M175" s="212"/>
      <c r="N175" s="213"/>
      <c r="O175" s="213"/>
      <c r="P175" s="213"/>
      <c r="Q175" s="213"/>
      <c r="R175" s="213"/>
      <c r="S175" s="213"/>
      <c r="T175" s="214"/>
      <c r="AT175" s="215" t="s">
        <v>152</v>
      </c>
      <c r="AU175" s="215" t="s">
        <v>85</v>
      </c>
      <c r="AV175" s="13" t="s">
        <v>85</v>
      </c>
      <c r="AW175" s="13" t="s">
        <v>31</v>
      </c>
      <c r="AX175" s="13" t="s">
        <v>75</v>
      </c>
      <c r="AY175" s="215" t="s">
        <v>141</v>
      </c>
    </row>
    <row r="176" spans="1:65" s="14" customFormat="1" x14ac:dyDescent="0.2">
      <c r="B176" s="216"/>
      <c r="C176" s="217"/>
      <c r="D176" s="200" t="s">
        <v>152</v>
      </c>
      <c r="E176" s="218" t="s">
        <v>1</v>
      </c>
      <c r="F176" s="219" t="s">
        <v>156</v>
      </c>
      <c r="G176" s="217"/>
      <c r="H176" s="220">
        <v>1164</v>
      </c>
      <c r="I176" s="217"/>
      <c r="J176" s="217"/>
      <c r="K176" s="217"/>
      <c r="L176" s="222"/>
      <c r="M176" s="223"/>
      <c r="N176" s="224"/>
      <c r="O176" s="224"/>
      <c r="P176" s="224"/>
      <c r="Q176" s="224"/>
      <c r="R176" s="224"/>
      <c r="S176" s="224"/>
      <c r="T176" s="225"/>
      <c r="AT176" s="226" t="s">
        <v>152</v>
      </c>
      <c r="AU176" s="226" t="s">
        <v>85</v>
      </c>
      <c r="AV176" s="14" t="s">
        <v>149</v>
      </c>
      <c r="AW176" s="14" t="s">
        <v>31</v>
      </c>
      <c r="AX176" s="14" t="s">
        <v>83</v>
      </c>
      <c r="AY176" s="226" t="s">
        <v>141</v>
      </c>
    </row>
    <row r="177" spans="1:65" s="15" customFormat="1" x14ac:dyDescent="0.2">
      <c r="B177" s="227"/>
      <c r="C177" s="228"/>
      <c r="D177" s="200" t="s">
        <v>152</v>
      </c>
      <c r="E177" s="229" t="s">
        <v>1</v>
      </c>
      <c r="F177" s="230" t="s">
        <v>157</v>
      </c>
      <c r="G177" s="228"/>
      <c r="H177" s="229" t="s">
        <v>1</v>
      </c>
      <c r="I177" s="228"/>
      <c r="J177" s="228"/>
      <c r="K177" s="228"/>
      <c r="L177" s="232"/>
      <c r="M177" s="233"/>
      <c r="N177" s="234"/>
      <c r="O177" s="234"/>
      <c r="P177" s="234"/>
      <c r="Q177" s="234"/>
      <c r="R177" s="234"/>
      <c r="S177" s="234"/>
      <c r="T177" s="235"/>
      <c r="AT177" s="236" t="s">
        <v>152</v>
      </c>
      <c r="AU177" s="236" t="s">
        <v>85</v>
      </c>
      <c r="AV177" s="15" t="s">
        <v>83</v>
      </c>
      <c r="AW177" s="15" t="s">
        <v>31</v>
      </c>
      <c r="AX177" s="15" t="s">
        <v>75</v>
      </c>
      <c r="AY177" s="236" t="s">
        <v>141</v>
      </c>
    </row>
    <row r="178" spans="1:65" s="2" customFormat="1" ht="16.5" customHeight="1" x14ac:dyDescent="0.2">
      <c r="A178" s="34"/>
      <c r="B178" s="35"/>
      <c r="C178" s="186" t="s">
        <v>148</v>
      </c>
      <c r="D178" s="186" t="s">
        <v>143</v>
      </c>
      <c r="E178" s="187" t="s">
        <v>437</v>
      </c>
      <c r="F178" s="188" t="s">
        <v>438</v>
      </c>
      <c r="G178" s="189" t="s">
        <v>146</v>
      </c>
      <c r="H178" s="190">
        <v>624</v>
      </c>
      <c r="I178" s="256"/>
      <c r="J178" s="192">
        <f>ROUND(I178*H178,2)</f>
        <v>0</v>
      </c>
      <c r="K178" s="188" t="s">
        <v>147</v>
      </c>
      <c r="L178" s="193"/>
      <c r="M178" s="194" t="s">
        <v>1</v>
      </c>
      <c r="N178" s="195" t="s">
        <v>40</v>
      </c>
      <c r="O178" s="71"/>
      <c r="P178" s="196">
        <f>O178*H178</f>
        <v>0</v>
      </c>
      <c r="Q178" s="196">
        <v>5.6999999999999998E-4</v>
      </c>
      <c r="R178" s="196">
        <f>Q178*H178</f>
        <v>0.35568</v>
      </c>
      <c r="S178" s="196">
        <v>0</v>
      </c>
      <c r="T178" s="197">
        <f>S178*H178</f>
        <v>0</v>
      </c>
      <c r="U178" s="34"/>
      <c r="V178" s="34"/>
      <c r="W178" s="34"/>
      <c r="X178" s="34"/>
      <c r="Y178" s="34"/>
      <c r="Z178" s="34"/>
      <c r="AA178" s="34"/>
      <c r="AB178" s="34"/>
      <c r="AC178" s="34"/>
      <c r="AD178" s="34"/>
      <c r="AE178" s="34"/>
      <c r="AR178" s="198" t="s">
        <v>148</v>
      </c>
      <c r="AT178" s="198" t="s">
        <v>143</v>
      </c>
      <c r="AU178" s="198" t="s">
        <v>85</v>
      </c>
      <c r="AY178" s="17" t="s">
        <v>141</v>
      </c>
      <c r="BE178" s="199">
        <f>IF(N178="základní",J178,0)</f>
        <v>0</v>
      </c>
      <c r="BF178" s="199">
        <f>IF(N178="snížená",J178,0)</f>
        <v>0</v>
      </c>
      <c r="BG178" s="199">
        <f>IF(N178="zákl. přenesená",J178,0)</f>
        <v>0</v>
      </c>
      <c r="BH178" s="199">
        <f>IF(N178="sníž. přenesená",J178,0)</f>
        <v>0</v>
      </c>
      <c r="BI178" s="199">
        <f>IF(N178="nulová",J178,0)</f>
        <v>0</v>
      </c>
      <c r="BJ178" s="17" t="s">
        <v>83</v>
      </c>
      <c r="BK178" s="199">
        <f>ROUND(I178*H178,2)</f>
        <v>0</v>
      </c>
      <c r="BL178" s="17" t="s">
        <v>149</v>
      </c>
      <c r="BM178" s="198" t="s">
        <v>439</v>
      </c>
    </row>
    <row r="179" spans="1:65" s="2" customFormat="1" x14ac:dyDescent="0.2">
      <c r="A179" s="34"/>
      <c r="B179" s="35"/>
      <c r="C179" s="36"/>
      <c r="D179" s="200" t="s">
        <v>151</v>
      </c>
      <c r="E179" s="36"/>
      <c r="F179" s="201" t="s">
        <v>438</v>
      </c>
      <c r="G179" s="36"/>
      <c r="H179" s="36"/>
      <c r="I179" s="36"/>
      <c r="J179" s="36"/>
      <c r="K179" s="36"/>
      <c r="L179" s="39"/>
      <c r="M179" s="203"/>
      <c r="N179" s="204"/>
      <c r="O179" s="71"/>
      <c r="P179" s="71"/>
      <c r="Q179" s="71"/>
      <c r="R179" s="71"/>
      <c r="S179" s="71"/>
      <c r="T179" s="72"/>
      <c r="U179" s="34"/>
      <c r="V179" s="34"/>
      <c r="W179" s="34"/>
      <c r="X179" s="34"/>
      <c r="Y179" s="34"/>
      <c r="Z179" s="34"/>
      <c r="AA179" s="34"/>
      <c r="AB179" s="34"/>
      <c r="AC179" s="34"/>
      <c r="AD179" s="34"/>
      <c r="AE179" s="34"/>
      <c r="AT179" s="17" t="s">
        <v>151</v>
      </c>
      <c r="AU179" s="17" t="s">
        <v>85</v>
      </c>
    </row>
    <row r="180" spans="1:65" s="15" customFormat="1" x14ac:dyDescent="0.2">
      <c r="B180" s="227"/>
      <c r="C180" s="228"/>
      <c r="D180" s="200" t="s">
        <v>152</v>
      </c>
      <c r="E180" s="229" t="s">
        <v>1</v>
      </c>
      <c r="F180" s="230" t="s">
        <v>431</v>
      </c>
      <c r="G180" s="228"/>
      <c r="H180" s="229" t="s">
        <v>1</v>
      </c>
      <c r="I180" s="228"/>
      <c r="J180" s="228"/>
      <c r="K180" s="228"/>
      <c r="L180" s="232"/>
      <c r="M180" s="233"/>
      <c r="N180" s="234"/>
      <c r="O180" s="234"/>
      <c r="P180" s="234"/>
      <c r="Q180" s="234"/>
      <c r="R180" s="234"/>
      <c r="S180" s="234"/>
      <c r="T180" s="235"/>
      <c r="AT180" s="236" t="s">
        <v>152</v>
      </c>
      <c r="AU180" s="236" t="s">
        <v>85</v>
      </c>
      <c r="AV180" s="15" t="s">
        <v>83</v>
      </c>
      <c r="AW180" s="15" t="s">
        <v>31</v>
      </c>
      <c r="AX180" s="15" t="s">
        <v>75</v>
      </c>
      <c r="AY180" s="236" t="s">
        <v>141</v>
      </c>
    </row>
    <row r="181" spans="1:65" s="13" customFormat="1" x14ac:dyDescent="0.2">
      <c r="B181" s="205"/>
      <c r="C181" s="206"/>
      <c r="D181" s="200" t="s">
        <v>152</v>
      </c>
      <c r="E181" s="207" t="s">
        <v>1</v>
      </c>
      <c r="F181" s="208" t="s">
        <v>440</v>
      </c>
      <c r="G181" s="206"/>
      <c r="H181" s="209">
        <v>624</v>
      </c>
      <c r="I181" s="206"/>
      <c r="J181" s="206"/>
      <c r="K181" s="206"/>
      <c r="L181" s="211"/>
      <c r="M181" s="212"/>
      <c r="N181" s="213"/>
      <c r="O181" s="213"/>
      <c r="P181" s="213"/>
      <c r="Q181" s="213"/>
      <c r="R181" s="213"/>
      <c r="S181" s="213"/>
      <c r="T181" s="214"/>
      <c r="AT181" s="215" t="s">
        <v>152</v>
      </c>
      <c r="AU181" s="215" t="s">
        <v>85</v>
      </c>
      <c r="AV181" s="13" t="s">
        <v>85</v>
      </c>
      <c r="AW181" s="13" t="s">
        <v>31</v>
      </c>
      <c r="AX181" s="13" t="s">
        <v>75</v>
      </c>
      <c r="AY181" s="215" t="s">
        <v>141</v>
      </c>
    </row>
    <row r="182" spans="1:65" s="14" customFormat="1" x14ac:dyDescent="0.2">
      <c r="B182" s="216"/>
      <c r="C182" s="217"/>
      <c r="D182" s="200" t="s">
        <v>152</v>
      </c>
      <c r="E182" s="218" t="s">
        <v>1</v>
      </c>
      <c r="F182" s="219" t="s">
        <v>156</v>
      </c>
      <c r="G182" s="217"/>
      <c r="H182" s="220">
        <v>624</v>
      </c>
      <c r="I182" s="217"/>
      <c r="J182" s="217"/>
      <c r="K182" s="217"/>
      <c r="L182" s="222"/>
      <c r="M182" s="223"/>
      <c r="N182" s="224"/>
      <c r="O182" s="224"/>
      <c r="P182" s="224"/>
      <c r="Q182" s="224"/>
      <c r="R182" s="224"/>
      <c r="S182" s="224"/>
      <c r="T182" s="225"/>
      <c r="AT182" s="226" t="s">
        <v>152</v>
      </c>
      <c r="AU182" s="226" t="s">
        <v>85</v>
      </c>
      <c r="AV182" s="14" t="s">
        <v>149</v>
      </c>
      <c r="AW182" s="14" t="s">
        <v>31</v>
      </c>
      <c r="AX182" s="14" t="s">
        <v>83</v>
      </c>
      <c r="AY182" s="226" t="s">
        <v>141</v>
      </c>
    </row>
    <row r="183" spans="1:65" s="15" customFormat="1" x14ac:dyDescent="0.2">
      <c r="B183" s="227"/>
      <c r="C183" s="228"/>
      <c r="D183" s="200" t="s">
        <v>152</v>
      </c>
      <c r="E183" s="229" t="s">
        <v>1</v>
      </c>
      <c r="F183" s="230" t="s">
        <v>157</v>
      </c>
      <c r="G183" s="228"/>
      <c r="H183" s="229" t="s">
        <v>1</v>
      </c>
      <c r="I183" s="228"/>
      <c r="J183" s="228"/>
      <c r="K183" s="228"/>
      <c r="L183" s="232"/>
      <c r="M183" s="233"/>
      <c r="N183" s="234"/>
      <c r="O183" s="234"/>
      <c r="P183" s="234"/>
      <c r="Q183" s="234"/>
      <c r="R183" s="234"/>
      <c r="S183" s="234"/>
      <c r="T183" s="235"/>
      <c r="AT183" s="236" t="s">
        <v>152</v>
      </c>
      <c r="AU183" s="236" t="s">
        <v>85</v>
      </c>
      <c r="AV183" s="15" t="s">
        <v>83</v>
      </c>
      <c r="AW183" s="15" t="s">
        <v>31</v>
      </c>
      <c r="AX183" s="15" t="s">
        <v>75</v>
      </c>
      <c r="AY183" s="236" t="s">
        <v>141</v>
      </c>
    </row>
    <row r="184" spans="1:65" s="2" customFormat="1" ht="16.5" customHeight="1" x14ac:dyDescent="0.2">
      <c r="A184" s="34"/>
      <c r="B184" s="35"/>
      <c r="C184" s="186" t="s">
        <v>216</v>
      </c>
      <c r="D184" s="186" t="s">
        <v>143</v>
      </c>
      <c r="E184" s="187" t="s">
        <v>441</v>
      </c>
      <c r="F184" s="188" t="s">
        <v>442</v>
      </c>
      <c r="G184" s="189" t="s">
        <v>146</v>
      </c>
      <c r="H184" s="190">
        <v>2028</v>
      </c>
      <c r="I184" s="256"/>
      <c r="J184" s="192">
        <f>ROUND(I184*H184,2)</f>
        <v>0</v>
      </c>
      <c r="K184" s="188" t="s">
        <v>147</v>
      </c>
      <c r="L184" s="193"/>
      <c r="M184" s="194" t="s">
        <v>1</v>
      </c>
      <c r="N184" s="195" t="s">
        <v>40</v>
      </c>
      <c r="O184" s="71"/>
      <c r="P184" s="196">
        <f>O184*H184</f>
        <v>0</v>
      </c>
      <c r="Q184" s="196">
        <v>9.0000000000000006E-5</v>
      </c>
      <c r="R184" s="196">
        <f>Q184*H184</f>
        <v>0.18252000000000002</v>
      </c>
      <c r="S184" s="196">
        <v>0</v>
      </c>
      <c r="T184" s="197">
        <f>S184*H184</f>
        <v>0</v>
      </c>
      <c r="U184" s="34"/>
      <c r="V184" s="34"/>
      <c r="W184" s="34"/>
      <c r="X184" s="34"/>
      <c r="Y184" s="34"/>
      <c r="Z184" s="34"/>
      <c r="AA184" s="34"/>
      <c r="AB184" s="34"/>
      <c r="AC184" s="34"/>
      <c r="AD184" s="34"/>
      <c r="AE184" s="34"/>
      <c r="AR184" s="198" t="s">
        <v>148</v>
      </c>
      <c r="AT184" s="198" t="s">
        <v>143</v>
      </c>
      <c r="AU184" s="198" t="s">
        <v>85</v>
      </c>
      <c r="AY184" s="17" t="s">
        <v>141</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149</v>
      </c>
      <c r="BM184" s="198" t="s">
        <v>443</v>
      </c>
    </row>
    <row r="185" spans="1:65" s="2" customFormat="1" x14ac:dyDescent="0.2">
      <c r="A185" s="34"/>
      <c r="B185" s="35"/>
      <c r="C185" s="36"/>
      <c r="D185" s="200" t="s">
        <v>151</v>
      </c>
      <c r="E185" s="36"/>
      <c r="F185" s="201" t="s">
        <v>442</v>
      </c>
      <c r="G185" s="36"/>
      <c r="H185" s="36"/>
      <c r="I185" s="36"/>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151</v>
      </c>
      <c r="AU185" s="17" t="s">
        <v>85</v>
      </c>
    </row>
    <row r="186" spans="1:65" s="15" customFormat="1" x14ac:dyDescent="0.2">
      <c r="B186" s="227"/>
      <c r="C186" s="228"/>
      <c r="D186" s="200" t="s">
        <v>152</v>
      </c>
      <c r="E186" s="229" t="s">
        <v>1</v>
      </c>
      <c r="F186" s="230" t="s">
        <v>431</v>
      </c>
      <c r="G186" s="228"/>
      <c r="H186" s="229" t="s">
        <v>1</v>
      </c>
      <c r="I186" s="228"/>
      <c r="J186" s="228"/>
      <c r="K186" s="228"/>
      <c r="L186" s="232"/>
      <c r="M186" s="233"/>
      <c r="N186" s="234"/>
      <c r="O186" s="234"/>
      <c r="P186" s="234"/>
      <c r="Q186" s="234"/>
      <c r="R186" s="234"/>
      <c r="S186" s="234"/>
      <c r="T186" s="235"/>
      <c r="AT186" s="236" t="s">
        <v>152</v>
      </c>
      <c r="AU186" s="236" t="s">
        <v>85</v>
      </c>
      <c r="AV186" s="15" t="s">
        <v>83</v>
      </c>
      <c r="AW186" s="15" t="s">
        <v>31</v>
      </c>
      <c r="AX186" s="15" t="s">
        <v>75</v>
      </c>
      <c r="AY186" s="236" t="s">
        <v>141</v>
      </c>
    </row>
    <row r="187" spans="1:65" s="13" customFormat="1" x14ac:dyDescent="0.2">
      <c r="B187" s="205"/>
      <c r="C187" s="206"/>
      <c r="D187" s="200" t="s">
        <v>152</v>
      </c>
      <c r="E187" s="207" t="s">
        <v>1</v>
      </c>
      <c r="F187" s="208" t="s">
        <v>444</v>
      </c>
      <c r="G187" s="206"/>
      <c r="H187" s="209">
        <v>2028</v>
      </c>
      <c r="I187" s="206"/>
      <c r="J187" s="206"/>
      <c r="K187" s="206"/>
      <c r="L187" s="211"/>
      <c r="M187" s="212"/>
      <c r="N187" s="213"/>
      <c r="O187" s="213"/>
      <c r="P187" s="213"/>
      <c r="Q187" s="213"/>
      <c r="R187" s="213"/>
      <c r="S187" s="213"/>
      <c r="T187" s="214"/>
      <c r="AT187" s="215" t="s">
        <v>152</v>
      </c>
      <c r="AU187" s="215" t="s">
        <v>85</v>
      </c>
      <c r="AV187" s="13" t="s">
        <v>85</v>
      </c>
      <c r="AW187" s="13" t="s">
        <v>31</v>
      </c>
      <c r="AX187" s="13" t="s">
        <v>75</v>
      </c>
      <c r="AY187" s="215" t="s">
        <v>141</v>
      </c>
    </row>
    <row r="188" spans="1:65" s="14" customFormat="1" x14ac:dyDescent="0.2">
      <c r="B188" s="216"/>
      <c r="C188" s="217"/>
      <c r="D188" s="200" t="s">
        <v>152</v>
      </c>
      <c r="E188" s="218" t="s">
        <v>1</v>
      </c>
      <c r="F188" s="219" t="s">
        <v>156</v>
      </c>
      <c r="G188" s="217"/>
      <c r="H188" s="220">
        <v>2028</v>
      </c>
      <c r="I188" s="217"/>
      <c r="J188" s="217"/>
      <c r="K188" s="217"/>
      <c r="L188" s="222"/>
      <c r="M188" s="223"/>
      <c r="N188" s="224"/>
      <c r="O188" s="224"/>
      <c r="P188" s="224"/>
      <c r="Q188" s="224"/>
      <c r="R188" s="224"/>
      <c r="S188" s="224"/>
      <c r="T188" s="225"/>
      <c r="AT188" s="226" t="s">
        <v>152</v>
      </c>
      <c r="AU188" s="226" t="s">
        <v>85</v>
      </c>
      <c r="AV188" s="14" t="s">
        <v>149</v>
      </c>
      <c r="AW188" s="14" t="s">
        <v>31</v>
      </c>
      <c r="AX188" s="14" t="s">
        <v>83</v>
      </c>
      <c r="AY188" s="226" t="s">
        <v>141</v>
      </c>
    </row>
    <row r="189" spans="1:65" s="15" customFormat="1" x14ac:dyDescent="0.2">
      <c r="B189" s="227"/>
      <c r="C189" s="228"/>
      <c r="D189" s="200" t="s">
        <v>152</v>
      </c>
      <c r="E189" s="229" t="s">
        <v>1</v>
      </c>
      <c r="F189" s="230" t="s">
        <v>157</v>
      </c>
      <c r="G189" s="228"/>
      <c r="H189" s="229" t="s">
        <v>1</v>
      </c>
      <c r="I189" s="228"/>
      <c r="J189" s="228"/>
      <c r="K189" s="228"/>
      <c r="L189" s="232"/>
      <c r="M189" s="233"/>
      <c r="N189" s="234"/>
      <c r="O189" s="234"/>
      <c r="P189" s="234"/>
      <c r="Q189" s="234"/>
      <c r="R189" s="234"/>
      <c r="S189" s="234"/>
      <c r="T189" s="235"/>
      <c r="AT189" s="236" t="s">
        <v>152</v>
      </c>
      <c r="AU189" s="236" t="s">
        <v>85</v>
      </c>
      <c r="AV189" s="15" t="s">
        <v>83</v>
      </c>
      <c r="AW189" s="15" t="s">
        <v>31</v>
      </c>
      <c r="AX189" s="15" t="s">
        <v>75</v>
      </c>
      <c r="AY189" s="236" t="s">
        <v>141</v>
      </c>
    </row>
    <row r="190" spans="1:65" s="2" customFormat="1" ht="16.5" customHeight="1" x14ac:dyDescent="0.2">
      <c r="A190" s="34"/>
      <c r="B190" s="35"/>
      <c r="C190" s="186" t="s">
        <v>226</v>
      </c>
      <c r="D190" s="186" t="s">
        <v>143</v>
      </c>
      <c r="E190" s="187" t="s">
        <v>445</v>
      </c>
      <c r="F190" s="188" t="s">
        <v>446</v>
      </c>
      <c r="G190" s="189" t="s">
        <v>146</v>
      </c>
      <c r="H190" s="190">
        <v>196</v>
      </c>
      <c r="I190" s="256"/>
      <c r="J190" s="192">
        <f>ROUND(I190*H190,2)</f>
        <v>0</v>
      </c>
      <c r="K190" s="188" t="s">
        <v>147</v>
      </c>
      <c r="L190" s="193"/>
      <c r="M190" s="194" t="s">
        <v>1</v>
      </c>
      <c r="N190" s="195" t="s">
        <v>40</v>
      </c>
      <c r="O190" s="71"/>
      <c r="P190" s="196">
        <f>O190*H190</f>
        <v>0</v>
      </c>
      <c r="Q190" s="196">
        <v>8.1999999999999998E-4</v>
      </c>
      <c r="R190" s="196">
        <f>Q190*H190</f>
        <v>0.16072</v>
      </c>
      <c r="S190" s="196">
        <v>0</v>
      </c>
      <c r="T190" s="197">
        <f>S190*H190</f>
        <v>0</v>
      </c>
      <c r="U190" s="34"/>
      <c r="V190" s="34"/>
      <c r="W190" s="34"/>
      <c r="X190" s="34"/>
      <c r="Y190" s="34"/>
      <c r="Z190" s="34"/>
      <c r="AA190" s="34"/>
      <c r="AB190" s="34"/>
      <c r="AC190" s="34"/>
      <c r="AD190" s="34"/>
      <c r="AE190" s="34"/>
      <c r="AR190" s="198" t="s">
        <v>148</v>
      </c>
      <c r="AT190" s="198" t="s">
        <v>143</v>
      </c>
      <c r="AU190" s="198" t="s">
        <v>85</v>
      </c>
      <c r="AY190" s="17" t="s">
        <v>141</v>
      </c>
      <c r="BE190" s="199">
        <f>IF(N190="základní",J190,0)</f>
        <v>0</v>
      </c>
      <c r="BF190" s="199">
        <f>IF(N190="snížená",J190,0)</f>
        <v>0</v>
      </c>
      <c r="BG190" s="199">
        <f>IF(N190="zákl. přenesená",J190,0)</f>
        <v>0</v>
      </c>
      <c r="BH190" s="199">
        <f>IF(N190="sníž. přenesená",J190,0)</f>
        <v>0</v>
      </c>
      <c r="BI190" s="199">
        <f>IF(N190="nulová",J190,0)</f>
        <v>0</v>
      </c>
      <c r="BJ190" s="17" t="s">
        <v>83</v>
      </c>
      <c r="BK190" s="199">
        <f>ROUND(I190*H190,2)</f>
        <v>0</v>
      </c>
      <c r="BL190" s="17" t="s">
        <v>149</v>
      </c>
      <c r="BM190" s="198" t="s">
        <v>447</v>
      </c>
    </row>
    <row r="191" spans="1:65" s="2" customFormat="1" x14ac:dyDescent="0.2">
      <c r="A191" s="34"/>
      <c r="B191" s="35"/>
      <c r="C191" s="36"/>
      <c r="D191" s="200" t="s">
        <v>151</v>
      </c>
      <c r="E191" s="36"/>
      <c r="F191" s="201" t="s">
        <v>446</v>
      </c>
      <c r="G191" s="36"/>
      <c r="H191" s="36"/>
      <c r="I191" s="36"/>
      <c r="J191" s="36"/>
      <c r="K191" s="36"/>
      <c r="L191" s="39"/>
      <c r="M191" s="203"/>
      <c r="N191" s="204"/>
      <c r="O191" s="71"/>
      <c r="P191" s="71"/>
      <c r="Q191" s="71"/>
      <c r="R191" s="71"/>
      <c r="S191" s="71"/>
      <c r="T191" s="72"/>
      <c r="U191" s="34"/>
      <c r="V191" s="34"/>
      <c r="W191" s="34"/>
      <c r="X191" s="34"/>
      <c r="Y191" s="34"/>
      <c r="Z191" s="34"/>
      <c r="AA191" s="34"/>
      <c r="AB191" s="34"/>
      <c r="AC191" s="34"/>
      <c r="AD191" s="34"/>
      <c r="AE191" s="34"/>
      <c r="AT191" s="17" t="s">
        <v>151</v>
      </c>
      <c r="AU191" s="17" t="s">
        <v>85</v>
      </c>
    </row>
    <row r="192" spans="1:65" s="15" customFormat="1" x14ac:dyDescent="0.2">
      <c r="B192" s="227"/>
      <c r="C192" s="228"/>
      <c r="D192" s="200" t="s">
        <v>152</v>
      </c>
      <c r="E192" s="229" t="s">
        <v>1</v>
      </c>
      <c r="F192" s="230" t="s">
        <v>431</v>
      </c>
      <c r="G192" s="228"/>
      <c r="H192" s="229" t="s">
        <v>1</v>
      </c>
      <c r="I192" s="228"/>
      <c r="J192" s="228"/>
      <c r="K192" s="228"/>
      <c r="L192" s="232"/>
      <c r="M192" s="233"/>
      <c r="N192" s="234"/>
      <c r="O192" s="234"/>
      <c r="P192" s="234"/>
      <c r="Q192" s="234"/>
      <c r="R192" s="234"/>
      <c r="S192" s="234"/>
      <c r="T192" s="235"/>
      <c r="AT192" s="236" t="s">
        <v>152</v>
      </c>
      <c r="AU192" s="236" t="s">
        <v>85</v>
      </c>
      <c r="AV192" s="15" t="s">
        <v>83</v>
      </c>
      <c r="AW192" s="15" t="s">
        <v>31</v>
      </c>
      <c r="AX192" s="15" t="s">
        <v>75</v>
      </c>
      <c r="AY192" s="236" t="s">
        <v>141</v>
      </c>
    </row>
    <row r="193" spans="1:65" s="13" customFormat="1" x14ac:dyDescent="0.2">
      <c r="B193" s="205"/>
      <c r="C193" s="206"/>
      <c r="D193" s="200" t="s">
        <v>152</v>
      </c>
      <c r="E193" s="207" t="s">
        <v>1</v>
      </c>
      <c r="F193" s="208" t="s">
        <v>448</v>
      </c>
      <c r="G193" s="206"/>
      <c r="H193" s="209">
        <v>196</v>
      </c>
      <c r="I193" s="206"/>
      <c r="J193" s="206"/>
      <c r="K193" s="206"/>
      <c r="L193" s="211"/>
      <c r="M193" s="212"/>
      <c r="N193" s="213"/>
      <c r="O193" s="213"/>
      <c r="P193" s="213"/>
      <c r="Q193" s="213"/>
      <c r="R193" s="213"/>
      <c r="S193" s="213"/>
      <c r="T193" s="214"/>
      <c r="AT193" s="215" t="s">
        <v>152</v>
      </c>
      <c r="AU193" s="215" t="s">
        <v>85</v>
      </c>
      <c r="AV193" s="13" t="s">
        <v>85</v>
      </c>
      <c r="AW193" s="13" t="s">
        <v>31</v>
      </c>
      <c r="AX193" s="13" t="s">
        <v>75</v>
      </c>
      <c r="AY193" s="215" t="s">
        <v>141</v>
      </c>
    </row>
    <row r="194" spans="1:65" s="14" customFormat="1" x14ac:dyDescent="0.2">
      <c r="B194" s="216"/>
      <c r="C194" s="217"/>
      <c r="D194" s="200" t="s">
        <v>152</v>
      </c>
      <c r="E194" s="218" t="s">
        <v>1</v>
      </c>
      <c r="F194" s="219" t="s">
        <v>156</v>
      </c>
      <c r="G194" s="217"/>
      <c r="H194" s="220">
        <v>196</v>
      </c>
      <c r="I194" s="217"/>
      <c r="J194" s="217"/>
      <c r="K194" s="217"/>
      <c r="L194" s="222"/>
      <c r="M194" s="223"/>
      <c r="N194" s="224"/>
      <c r="O194" s="224"/>
      <c r="P194" s="224"/>
      <c r="Q194" s="224"/>
      <c r="R194" s="224"/>
      <c r="S194" s="224"/>
      <c r="T194" s="225"/>
      <c r="AT194" s="226" t="s">
        <v>152</v>
      </c>
      <c r="AU194" s="226" t="s">
        <v>85</v>
      </c>
      <c r="AV194" s="14" t="s">
        <v>149</v>
      </c>
      <c r="AW194" s="14" t="s">
        <v>31</v>
      </c>
      <c r="AX194" s="14" t="s">
        <v>83</v>
      </c>
      <c r="AY194" s="226" t="s">
        <v>141</v>
      </c>
    </row>
    <row r="195" spans="1:65" s="15" customFormat="1" x14ac:dyDescent="0.2">
      <c r="B195" s="227"/>
      <c r="C195" s="228"/>
      <c r="D195" s="200" t="s">
        <v>152</v>
      </c>
      <c r="E195" s="229" t="s">
        <v>1</v>
      </c>
      <c r="F195" s="230" t="s">
        <v>157</v>
      </c>
      <c r="G195" s="228"/>
      <c r="H195" s="229" t="s">
        <v>1</v>
      </c>
      <c r="I195" s="228"/>
      <c r="J195" s="228"/>
      <c r="K195" s="228"/>
      <c r="L195" s="232"/>
      <c r="M195" s="233"/>
      <c r="N195" s="234"/>
      <c r="O195" s="234"/>
      <c r="P195" s="234"/>
      <c r="Q195" s="234"/>
      <c r="R195" s="234"/>
      <c r="S195" s="234"/>
      <c r="T195" s="235"/>
      <c r="AT195" s="236" t="s">
        <v>152</v>
      </c>
      <c r="AU195" s="236" t="s">
        <v>85</v>
      </c>
      <c r="AV195" s="15" t="s">
        <v>83</v>
      </c>
      <c r="AW195" s="15" t="s">
        <v>31</v>
      </c>
      <c r="AX195" s="15" t="s">
        <v>75</v>
      </c>
      <c r="AY195" s="236" t="s">
        <v>141</v>
      </c>
    </row>
    <row r="196" spans="1:65" s="2" customFormat="1" ht="16.5" customHeight="1" x14ac:dyDescent="0.2">
      <c r="A196" s="34"/>
      <c r="B196" s="35"/>
      <c r="C196" s="186" t="s">
        <v>234</v>
      </c>
      <c r="D196" s="186" t="s">
        <v>143</v>
      </c>
      <c r="E196" s="187" t="s">
        <v>449</v>
      </c>
      <c r="F196" s="188" t="s">
        <v>450</v>
      </c>
      <c r="G196" s="189" t="s">
        <v>146</v>
      </c>
      <c r="H196" s="190">
        <v>226</v>
      </c>
      <c r="I196" s="256"/>
      <c r="J196" s="192">
        <f>ROUND(I196*H196,2)</f>
        <v>0</v>
      </c>
      <c r="K196" s="188" t="s">
        <v>147</v>
      </c>
      <c r="L196" s="193"/>
      <c r="M196" s="194" t="s">
        <v>1</v>
      </c>
      <c r="N196" s="195" t="s">
        <v>40</v>
      </c>
      <c r="O196" s="71"/>
      <c r="P196" s="196">
        <f>O196*H196</f>
        <v>0</v>
      </c>
      <c r="Q196" s="196">
        <v>3.2000000000000003E-4</v>
      </c>
      <c r="R196" s="196">
        <f>Q196*H196</f>
        <v>7.2320000000000009E-2</v>
      </c>
      <c r="S196" s="196">
        <v>0</v>
      </c>
      <c r="T196" s="197">
        <f>S196*H196</f>
        <v>0</v>
      </c>
      <c r="U196" s="34"/>
      <c r="V196" s="34"/>
      <c r="W196" s="34"/>
      <c r="X196" s="34"/>
      <c r="Y196" s="34"/>
      <c r="Z196" s="34"/>
      <c r="AA196" s="34"/>
      <c r="AB196" s="34"/>
      <c r="AC196" s="34"/>
      <c r="AD196" s="34"/>
      <c r="AE196" s="34"/>
      <c r="AR196" s="198" t="s">
        <v>148</v>
      </c>
      <c r="AT196" s="198" t="s">
        <v>143</v>
      </c>
      <c r="AU196" s="198" t="s">
        <v>85</v>
      </c>
      <c r="AY196" s="17" t="s">
        <v>141</v>
      </c>
      <c r="BE196" s="199">
        <f>IF(N196="základní",J196,0)</f>
        <v>0</v>
      </c>
      <c r="BF196" s="199">
        <f>IF(N196="snížená",J196,0)</f>
        <v>0</v>
      </c>
      <c r="BG196" s="199">
        <f>IF(N196="zákl. přenesená",J196,0)</f>
        <v>0</v>
      </c>
      <c r="BH196" s="199">
        <f>IF(N196="sníž. přenesená",J196,0)</f>
        <v>0</v>
      </c>
      <c r="BI196" s="199">
        <f>IF(N196="nulová",J196,0)</f>
        <v>0</v>
      </c>
      <c r="BJ196" s="17" t="s">
        <v>83</v>
      </c>
      <c r="BK196" s="199">
        <f>ROUND(I196*H196,2)</f>
        <v>0</v>
      </c>
      <c r="BL196" s="17" t="s">
        <v>149</v>
      </c>
      <c r="BM196" s="198" t="s">
        <v>451</v>
      </c>
    </row>
    <row r="197" spans="1:65" s="2" customFormat="1" x14ac:dyDescent="0.2">
      <c r="A197" s="34"/>
      <c r="B197" s="35"/>
      <c r="C197" s="36"/>
      <c r="D197" s="200" t="s">
        <v>151</v>
      </c>
      <c r="E197" s="36"/>
      <c r="F197" s="201" t="s">
        <v>450</v>
      </c>
      <c r="G197" s="36"/>
      <c r="H197" s="36"/>
      <c r="I197" s="36"/>
      <c r="J197" s="36"/>
      <c r="K197" s="36"/>
      <c r="L197" s="39"/>
      <c r="M197" s="203"/>
      <c r="N197" s="204"/>
      <c r="O197" s="71"/>
      <c r="P197" s="71"/>
      <c r="Q197" s="71"/>
      <c r="R197" s="71"/>
      <c r="S197" s="71"/>
      <c r="T197" s="72"/>
      <c r="U197" s="34"/>
      <c r="V197" s="34"/>
      <c r="W197" s="34"/>
      <c r="X197" s="34"/>
      <c r="Y197" s="34"/>
      <c r="Z197" s="34"/>
      <c r="AA197" s="34"/>
      <c r="AB197" s="34"/>
      <c r="AC197" s="34"/>
      <c r="AD197" s="34"/>
      <c r="AE197" s="34"/>
      <c r="AT197" s="17" t="s">
        <v>151</v>
      </c>
      <c r="AU197" s="17" t="s">
        <v>85</v>
      </c>
    </row>
    <row r="198" spans="1:65" s="15" customFormat="1" x14ac:dyDescent="0.2">
      <c r="B198" s="227"/>
      <c r="C198" s="228"/>
      <c r="D198" s="200" t="s">
        <v>152</v>
      </c>
      <c r="E198" s="229" t="s">
        <v>1</v>
      </c>
      <c r="F198" s="230" t="s">
        <v>431</v>
      </c>
      <c r="G198" s="228"/>
      <c r="H198" s="229" t="s">
        <v>1</v>
      </c>
      <c r="I198" s="228"/>
      <c r="J198" s="228"/>
      <c r="K198" s="228"/>
      <c r="L198" s="232"/>
      <c r="M198" s="233"/>
      <c r="N198" s="234"/>
      <c r="O198" s="234"/>
      <c r="P198" s="234"/>
      <c r="Q198" s="234"/>
      <c r="R198" s="234"/>
      <c r="S198" s="234"/>
      <c r="T198" s="235"/>
      <c r="AT198" s="236" t="s">
        <v>152</v>
      </c>
      <c r="AU198" s="236" t="s">
        <v>85</v>
      </c>
      <c r="AV198" s="15" t="s">
        <v>83</v>
      </c>
      <c r="AW198" s="15" t="s">
        <v>31</v>
      </c>
      <c r="AX198" s="15" t="s">
        <v>75</v>
      </c>
      <c r="AY198" s="236" t="s">
        <v>141</v>
      </c>
    </row>
    <row r="199" spans="1:65" s="13" customFormat="1" x14ac:dyDescent="0.2">
      <c r="B199" s="205"/>
      <c r="C199" s="206"/>
      <c r="D199" s="200" t="s">
        <v>152</v>
      </c>
      <c r="E199" s="207" t="s">
        <v>1</v>
      </c>
      <c r="F199" s="208" t="s">
        <v>452</v>
      </c>
      <c r="G199" s="206"/>
      <c r="H199" s="209">
        <v>226</v>
      </c>
      <c r="I199" s="206"/>
      <c r="J199" s="206"/>
      <c r="K199" s="206"/>
      <c r="L199" s="211"/>
      <c r="M199" s="212"/>
      <c r="N199" s="213"/>
      <c r="O199" s="213"/>
      <c r="P199" s="213"/>
      <c r="Q199" s="213"/>
      <c r="R199" s="213"/>
      <c r="S199" s="213"/>
      <c r="T199" s="214"/>
      <c r="AT199" s="215" t="s">
        <v>152</v>
      </c>
      <c r="AU199" s="215" t="s">
        <v>85</v>
      </c>
      <c r="AV199" s="13" t="s">
        <v>85</v>
      </c>
      <c r="AW199" s="13" t="s">
        <v>31</v>
      </c>
      <c r="AX199" s="13" t="s">
        <v>75</v>
      </c>
      <c r="AY199" s="215" t="s">
        <v>141</v>
      </c>
    </row>
    <row r="200" spans="1:65" s="14" customFormat="1" x14ac:dyDescent="0.2">
      <c r="B200" s="216"/>
      <c r="C200" s="217"/>
      <c r="D200" s="200" t="s">
        <v>152</v>
      </c>
      <c r="E200" s="218" t="s">
        <v>1</v>
      </c>
      <c r="F200" s="219" t="s">
        <v>156</v>
      </c>
      <c r="G200" s="217"/>
      <c r="H200" s="220">
        <v>226</v>
      </c>
      <c r="I200" s="217"/>
      <c r="J200" s="217"/>
      <c r="K200" s="217"/>
      <c r="L200" s="222"/>
      <c r="M200" s="223"/>
      <c r="N200" s="224"/>
      <c r="O200" s="224"/>
      <c r="P200" s="224"/>
      <c r="Q200" s="224"/>
      <c r="R200" s="224"/>
      <c r="S200" s="224"/>
      <c r="T200" s="225"/>
      <c r="AT200" s="226" t="s">
        <v>152</v>
      </c>
      <c r="AU200" s="226" t="s">
        <v>85</v>
      </c>
      <c r="AV200" s="14" t="s">
        <v>149</v>
      </c>
      <c r="AW200" s="14" t="s">
        <v>31</v>
      </c>
      <c r="AX200" s="14" t="s">
        <v>83</v>
      </c>
      <c r="AY200" s="226" t="s">
        <v>141</v>
      </c>
    </row>
    <row r="201" spans="1:65" s="15" customFormat="1" x14ac:dyDescent="0.2">
      <c r="B201" s="227"/>
      <c r="C201" s="228"/>
      <c r="D201" s="200" t="s">
        <v>152</v>
      </c>
      <c r="E201" s="229" t="s">
        <v>1</v>
      </c>
      <c r="F201" s="230" t="s">
        <v>157</v>
      </c>
      <c r="G201" s="228"/>
      <c r="H201" s="229" t="s">
        <v>1</v>
      </c>
      <c r="I201" s="228"/>
      <c r="J201" s="228"/>
      <c r="K201" s="228"/>
      <c r="L201" s="232"/>
      <c r="M201" s="233"/>
      <c r="N201" s="234"/>
      <c r="O201" s="234"/>
      <c r="P201" s="234"/>
      <c r="Q201" s="234"/>
      <c r="R201" s="234"/>
      <c r="S201" s="234"/>
      <c r="T201" s="235"/>
      <c r="AT201" s="236" t="s">
        <v>152</v>
      </c>
      <c r="AU201" s="236" t="s">
        <v>85</v>
      </c>
      <c r="AV201" s="15" t="s">
        <v>83</v>
      </c>
      <c r="AW201" s="15" t="s">
        <v>31</v>
      </c>
      <c r="AX201" s="15" t="s">
        <v>75</v>
      </c>
      <c r="AY201" s="236" t="s">
        <v>141</v>
      </c>
    </row>
    <row r="202" spans="1:65" s="2" customFormat="1" ht="16.5" customHeight="1" x14ac:dyDescent="0.2">
      <c r="A202" s="34"/>
      <c r="B202" s="35"/>
      <c r="C202" s="186" t="s">
        <v>240</v>
      </c>
      <c r="D202" s="186" t="s">
        <v>143</v>
      </c>
      <c r="E202" s="187" t="s">
        <v>453</v>
      </c>
      <c r="F202" s="188" t="s">
        <v>454</v>
      </c>
      <c r="G202" s="189" t="s">
        <v>146</v>
      </c>
      <c r="H202" s="190">
        <v>466</v>
      </c>
      <c r="I202" s="256"/>
      <c r="J202" s="192">
        <f>ROUND(I202*H202,2)</f>
        <v>0</v>
      </c>
      <c r="K202" s="188" t="s">
        <v>147</v>
      </c>
      <c r="L202" s="193"/>
      <c r="M202" s="194" t="s">
        <v>1</v>
      </c>
      <c r="N202" s="195" t="s">
        <v>40</v>
      </c>
      <c r="O202" s="71"/>
      <c r="P202" s="196">
        <f>O202*H202</f>
        <v>0</v>
      </c>
      <c r="Q202" s="196">
        <v>1.4999999999999999E-4</v>
      </c>
      <c r="R202" s="196">
        <f>Q202*H202</f>
        <v>6.989999999999999E-2</v>
      </c>
      <c r="S202" s="196">
        <v>0</v>
      </c>
      <c r="T202" s="197">
        <f>S202*H202</f>
        <v>0</v>
      </c>
      <c r="U202" s="34"/>
      <c r="V202" s="34"/>
      <c r="W202" s="34"/>
      <c r="X202" s="34"/>
      <c r="Y202" s="34"/>
      <c r="Z202" s="34"/>
      <c r="AA202" s="34"/>
      <c r="AB202" s="34"/>
      <c r="AC202" s="34"/>
      <c r="AD202" s="34"/>
      <c r="AE202" s="34"/>
      <c r="AR202" s="198" t="s">
        <v>148</v>
      </c>
      <c r="AT202" s="198" t="s">
        <v>143</v>
      </c>
      <c r="AU202" s="198" t="s">
        <v>85</v>
      </c>
      <c r="AY202" s="17" t="s">
        <v>141</v>
      </c>
      <c r="BE202" s="199">
        <f>IF(N202="základní",J202,0)</f>
        <v>0</v>
      </c>
      <c r="BF202" s="199">
        <f>IF(N202="snížená",J202,0)</f>
        <v>0</v>
      </c>
      <c r="BG202" s="199">
        <f>IF(N202="zákl. přenesená",J202,0)</f>
        <v>0</v>
      </c>
      <c r="BH202" s="199">
        <f>IF(N202="sníž. přenesená",J202,0)</f>
        <v>0</v>
      </c>
      <c r="BI202" s="199">
        <f>IF(N202="nulová",J202,0)</f>
        <v>0</v>
      </c>
      <c r="BJ202" s="17" t="s">
        <v>83</v>
      </c>
      <c r="BK202" s="199">
        <f>ROUND(I202*H202,2)</f>
        <v>0</v>
      </c>
      <c r="BL202" s="17" t="s">
        <v>149</v>
      </c>
      <c r="BM202" s="198" t="s">
        <v>455</v>
      </c>
    </row>
    <row r="203" spans="1:65" s="2" customFormat="1" x14ac:dyDescent="0.2">
      <c r="A203" s="34"/>
      <c r="B203" s="35"/>
      <c r="C203" s="36"/>
      <c r="D203" s="200" t="s">
        <v>151</v>
      </c>
      <c r="E203" s="36"/>
      <c r="F203" s="201" t="s">
        <v>454</v>
      </c>
      <c r="G203" s="36"/>
      <c r="H203" s="36"/>
      <c r="I203" s="36"/>
      <c r="J203" s="36"/>
      <c r="K203" s="36"/>
      <c r="L203" s="39"/>
      <c r="M203" s="203"/>
      <c r="N203" s="204"/>
      <c r="O203" s="71"/>
      <c r="P203" s="71"/>
      <c r="Q203" s="71"/>
      <c r="R203" s="71"/>
      <c r="S203" s="71"/>
      <c r="T203" s="72"/>
      <c r="U203" s="34"/>
      <c r="V203" s="34"/>
      <c r="W203" s="34"/>
      <c r="X203" s="34"/>
      <c r="Y203" s="34"/>
      <c r="Z203" s="34"/>
      <c r="AA203" s="34"/>
      <c r="AB203" s="34"/>
      <c r="AC203" s="34"/>
      <c r="AD203" s="34"/>
      <c r="AE203" s="34"/>
      <c r="AT203" s="17" t="s">
        <v>151</v>
      </c>
      <c r="AU203" s="17" t="s">
        <v>85</v>
      </c>
    </row>
    <row r="204" spans="1:65" s="15" customFormat="1" x14ac:dyDescent="0.2">
      <c r="B204" s="227"/>
      <c r="C204" s="228"/>
      <c r="D204" s="200" t="s">
        <v>152</v>
      </c>
      <c r="E204" s="229" t="s">
        <v>1</v>
      </c>
      <c r="F204" s="230" t="s">
        <v>431</v>
      </c>
      <c r="G204" s="228"/>
      <c r="H204" s="229" t="s">
        <v>1</v>
      </c>
      <c r="I204" s="228"/>
      <c r="J204" s="228"/>
      <c r="K204" s="228"/>
      <c r="L204" s="232"/>
      <c r="M204" s="233"/>
      <c r="N204" s="234"/>
      <c r="O204" s="234"/>
      <c r="P204" s="234"/>
      <c r="Q204" s="234"/>
      <c r="R204" s="234"/>
      <c r="S204" s="234"/>
      <c r="T204" s="235"/>
      <c r="AT204" s="236" t="s">
        <v>152</v>
      </c>
      <c r="AU204" s="236" t="s">
        <v>85</v>
      </c>
      <c r="AV204" s="15" t="s">
        <v>83</v>
      </c>
      <c r="AW204" s="15" t="s">
        <v>31</v>
      </c>
      <c r="AX204" s="15" t="s">
        <v>75</v>
      </c>
      <c r="AY204" s="236" t="s">
        <v>141</v>
      </c>
    </row>
    <row r="205" spans="1:65" s="13" customFormat="1" x14ac:dyDescent="0.2">
      <c r="B205" s="205"/>
      <c r="C205" s="206"/>
      <c r="D205" s="200" t="s">
        <v>152</v>
      </c>
      <c r="E205" s="207" t="s">
        <v>1</v>
      </c>
      <c r="F205" s="208" t="s">
        <v>456</v>
      </c>
      <c r="G205" s="206"/>
      <c r="H205" s="209">
        <v>466</v>
      </c>
      <c r="I205" s="206"/>
      <c r="J205" s="206"/>
      <c r="K205" s="206"/>
      <c r="L205" s="211"/>
      <c r="M205" s="212"/>
      <c r="N205" s="213"/>
      <c r="O205" s="213"/>
      <c r="P205" s="213"/>
      <c r="Q205" s="213"/>
      <c r="R205" s="213"/>
      <c r="S205" s="213"/>
      <c r="T205" s="214"/>
      <c r="AT205" s="215" t="s">
        <v>152</v>
      </c>
      <c r="AU205" s="215" t="s">
        <v>85</v>
      </c>
      <c r="AV205" s="13" t="s">
        <v>85</v>
      </c>
      <c r="AW205" s="13" t="s">
        <v>31</v>
      </c>
      <c r="AX205" s="13" t="s">
        <v>75</v>
      </c>
      <c r="AY205" s="215" t="s">
        <v>141</v>
      </c>
    </row>
    <row r="206" spans="1:65" s="14" customFormat="1" x14ac:dyDescent="0.2">
      <c r="B206" s="216"/>
      <c r="C206" s="217"/>
      <c r="D206" s="200" t="s">
        <v>152</v>
      </c>
      <c r="E206" s="218" t="s">
        <v>1</v>
      </c>
      <c r="F206" s="219" t="s">
        <v>156</v>
      </c>
      <c r="G206" s="217"/>
      <c r="H206" s="220">
        <v>466</v>
      </c>
      <c r="I206" s="217"/>
      <c r="J206" s="217"/>
      <c r="K206" s="217"/>
      <c r="L206" s="222"/>
      <c r="M206" s="223"/>
      <c r="N206" s="224"/>
      <c r="O206" s="224"/>
      <c r="P206" s="224"/>
      <c r="Q206" s="224"/>
      <c r="R206" s="224"/>
      <c r="S206" s="224"/>
      <c r="T206" s="225"/>
      <c r="AT206" s="226" t="s">
        <v>152</v>
      </c>
      <c r="AU206" s="226" t="s">
        <v>85</v>
      </c>
      <c r="AV206" s="14" t="s">
        <v>149</v>
      </c>
      <c r="AW206" s="14" t="s">
        <v>31</v>
      </c>
      <c r="AX206" s="14" t="s">
        <v>83</v>
      </c>
      <c r="AY206" s="226" t="s">
        <v>141</v>
      </c>
    </row>
    <row r="207" spans="1:65" s="15" customFormat="1" x14ac:dyDescent="0.2">
      <c r="B207" s="227"/>
      <c r="C207" s="228"/>
      <c r="D207" s="200" t="s">
        <v>152</v>
      </c>
      <c r="E207" s="229" t="s">
        <v>1</v>
      </c>
      <c r="F207" s="230" t="s">
        <v>157</v>
      </c>
      <c r="G207" s="228"/>
      <c r="H207" s="229" t="s">
        <v>1</v>
      </c>
      <c r="I207" s="228"/>
      <c r="J207" s="228"/>
      <c r="K207" s="228"/>
      <c r="L207" s="232"/>
      <c r="M207" s="233"/>
      <c r="N207" s="234"/>
      <c r="O207" s="234"/>
      <c r="P207" s="234"/>
      <c r="Q207" s="234"/>
      <c r="R207" s="234"/>
      <c r="S207" s="234"/>
      <c r="T207" s="235"/>
      <c r="AT207" s="236" t="s">
        <v>152</v>
      </c>
      <c r="AU207" s="236" t="s">
        <v>85</v>
      </c>
      <c r="AV207" s="15" t="s">
        <v>83</v>
      </c>
      <c r="AW207" s="15" t="s">
        <v>31</v>
      </c>
      <c r="AX207" s="15" t="s">
        <v>75</v>
      </c>
      <c r="AY207" s="236" t="s">
        <v>141</v>
      </c>
    </row>
    <row r="208" spans="1:65" s="2" customFormat="1" ht="24.15" customHeight="1" x14ac:dyDescent="0.2">
      <c r="A208" s="34"/>
      <c r="B208" s="35"/>
      <c r="C208" s="186" t="s">
        <v>249</v>
      </c>
      <c r="D208" s="186" t="s">
        <v>143</v>
      </c>
      <c r="E208" s="187" t="s">
        <v>457</v>
      </c>
      <c r="F208" s="188" t="s">
        <v>458</v>
      </c>
      <c r="G208" s="189" t="s">
        <v>146</v>
      </c>
      <c r="H208" s="190">
        <v>8</v>
      </c>
      <c r="I208" s="256"/>
      <c r="J208" s="192">
        <f>ROUND(I208*H208,2)</f>
        <v>0</v>
      </c>
      <c r="K208" s="188" t="s">
        <v>147</v>
      </c>
      <c r="L208" s="193"/>
      <c r="M208" s="194" t="s">
        <v>1</v>
      </c>
      <c r="N208" s="195" t="s">
        <v>40</v>
      </c>
      <c r="O208" s="71"/>
      <c r="P208" s="196">
        <f>O208*H208</f>
        <v>0</v>
      </c>
      <c r="Q208" s="196">
        <v>9.9040000000000003E-2</v>
      </c>
      <c r="R208" s="196">
        <f>Q208*H208</f>
        <v>0.79232000000000002</v>
      </c>
      <c r="S208" s="196">
        <v>0</v>
      </c>
      <c r="T208" s="197">
        <f>S208*H208</f>
        <v>0</v>
      </c>
      <c r="U208" s="34"/>
      <c r="V208" s="34"/>
      <c r="W208" s="34"/>
      <c r="X208" s="34"/>
      <c r="Y208" s="34"/>
      <c r="Z208" s="34"/>
      <c r="AA208" s="34"/>
      <c r="AB208" s="34"/>
      <c r="AC208" s="34"/>
      <c r="AD208" s="34"/>
      <c r="AE208" s="34"/>
      <c r="AR208" s="198" t="s">
        <v>148</v>
      </c>
      <c r="AT208" s="198" t="s">
        <v>143</v>
      </c>
      <c r="AU208" s="198" t="s">
        <v>85</v>
      </c>
      <c r="AY208" s="17" t="s">
        <v>141</v>
      </c>
      <c r="BE208" s="199">
        <f>IF(N208="základní",J208,0)</f>
        <v>0</v>
      </c>
      <c r="BF208" s="199">
        <f>IF(N208="snížená",J208,0)</f>
        <v>0</v>
      </c>
      <c r="BG208" s="199">
        <f>IF(N208="zákl. přenesená",J208,0)</f>
        <v>0</v>
      </c>
      <c r="BH208" s="199">
        <f>IF(N208="sníž. přenesená",J208,0)</f>
        <v>0</v>
      </c>
      <c r="BI208" s="199">
        <f>IF(N208="nulová",J208,0)</f>
        <v>0</v>
      </c>
      <c r="BJ208" s="17" t="s">
        <v>83</v>
      </c>
      <c r="BK208" s="199">
        <f>ROUND(I208*H208,2)</f>
        <v>0</v>
      </c>
      <c r="BL208" s="17" t="s">
        <v>149</v>
      </c>
      <c r="BM208" s="198" t="s">
        <v>459</v>
      </c>
    </row>
    <row r="209" spans="1:65" s="2" customFormat="1" x14ac:dyDescent="0.2">
      <c r="A209" s="34"/>
      <c r="B209" s="35"/>
      <c r="C209" s="36"/>
      <c r="D209" s="200" t="s">
        <v>151</v>
      </c>
      <c r="E209" s="36"/>
      <c r="F209" s="201" t="s">
        <v>458</v>
      </c>
      <c r="G209" s="36"/>
      <c r="H209" s="36"/>
      <c r="I209" s="36"/>
      <c r="J209" s="36"/>
      <c r="K209" s="36"/>
      <c r="L209" s="39"/>
      <c r="M209" s="203"/>
      <c r="N209" s="204"/>
      <c r="O209" s="71"/>
      <c r="P209" s="71"/>
      <c r="Q209" s="71"/>
      <c r="R209" s="71"/>
      <c r="S209" s="71"/>
      <c r="T209" s="72"/>
      <c r="U209" s="34"/>
      <c r="V209" s="34"/>
      <c r="W209" s="34"/>
      <c r="X209" s="34"/>
      <c r="Y209" s="34"/>
      <c r="Z209" s="34"/>
      <c r="AA209" s="34"/>
      <c r="AB209" s="34"/>
      <c r="AC209" s="34"/>
      <c r="AD209" s="34"/>
      <c r="AE209" s="34"/>
      <c r="AT209" s="17" t="s">
        <v>151</v>
      </c>
      <c r="AU209" s="17" t="s">
        <v>85</v>
      </c>
    </row>
    <row r="210" spans="1:65" s="15" customFormat="1" x14ac:dyDescent="0.2">
      <c r="B210" s="227"/>
      <c r="C210" s="228"/>
      <c r="D210" s="200" t="s">
        <v>152</v>
      </c>
      <c r="E210" s="229" t="s">
        <v>1</v>
      </c>
      <c r="F210" s="230" t="s">
        <v>460</v>
      </c>
      <c r="G210" s="228"/>
      <c r="H210" s="229" t="s">
        <v>1</v>
      </c>
      <c r="I210" s="228"/>
      <c r="J210" s="228"/>
      <c r="K210" s="228"/>
      <c r="L210" s="232"/>
      <c r="M210" s="233"/>
      <c r="N210" s="234"/>
      <c r="O210" s="234"/>
      <c r="P210" s="234"/>
      <c r="Q210" s="234"/>
      <c r="R210" s="234"/>
      <c r="S210" s="234"/>
      <c r="T210" s="235"/>
      <c r="AT210" s="236" t="s">
        <v>152</v>
      </c>
      <c r="AU210" s="236" t="s">
        <v>85</v>
      </c>
      <c r="AV210" s="15" t="s">
        <v>83</v>
      </c>
      <c r="AW210" s="15" t="s">
        <v>31</v>
      </c>
      <c r="AX210" s="15" t="s">
        <v>75</v>
      </c>
      <c r="AY210" s="236" t="s">
        <v>141</v>
      </c>
    </row>
    <row r="211" spans="1:65" s="13" customFormat="1" x14ac:dyDescent="0.2">
      <c r="B211" s="205"/>
      <c r="C211" s="206"/>
      <c r="D211" s="200" t="s">
        <v>152</v>
      </c>
      <c r="E211" s="207" t="s">
        <v>1</v>
      </c>
      <c r="F211" s="208" t="s">
        <v>461</v>
      </c>
      <c r="G211" s="206"/>
      <c r="H211" s="209">
        <v>8</v>
      </c>
      <c r="I211" s="206"/>
      <c r="J211" s="206"/>
      <c r="K211" s="206"/>
      <c r="L211" s="211"/>
      <c r="M211" s="212"/>
      <c r="N211" s="213"/>
      <c r="O211" s="213"/>
      <c r="P211" s="213"/>
      <c r="Q211" s="213"/>
      <c r="R211" s="213"/>
      <c r="S211" s="213"/>
      <c r="T211" s="214"/>
      <c r="AT211" s="215" t="s">
        <v>152</v>
      </c>
      <c r="AU211" s="215" t="s">
        <v>85</v>
      </c>
      <c r="AV211" s="13" t="s">
        <v>85</v>
      </c>
      <c r="AW211" s="13" t="s">
        <v>31</v>
      </c>
      <c r="AX211" s="13" t="s">
        <v>75</v>
      </c>
      <c r="AY211" s="215" t="s">
        <v>141</v>
      </c>
    </row>
    <row r="212" spans="1:65" s="14" customFormat="1" x14ac:dyDescent="0.2">
      <c r="B212" s="216"/>
      <c r="C212" s="217"/>
      <c r="D212" s="200" t="s">
        <v>152</v>
      </c>
      <c r="E212" s="218" t="s">
        <v>1</v>
      </c>
      <c r="F212" s="219" t="s">
        <v>156</v>
      </c>
      <c r="G212" s="217"/>
      <c r="H212" s="220">
        <v>8</v>
      </c>
      <c r="I212" s="217"/>
      <c r="J212" s="217"/>
      <c r="K212" s="217"/>
      <c r="L212" s="222"/>
      <c r="M212" s="223"/>
      <c r="N212" s="224"/>
      <c r="O212" s="224"/>
      <c r="P212" s="224"/>
      <c r="Q212" s="224"/>
      <c r="R212" s="224"/>
      <c r="S212" s="224"/>
      <c r="T212" s="225"/>
      <c r="AT212" s="226" t="s">
        <v>152</v>
      </c>
      <c r="AU212" s="226" t="s">
        <v>85</v>
      </c>
      <c r="AV212" s="14" t="s">
        <v>149</v>
      </c>
      <c r="AW212" s="14" t="s">
        <v>31</v>
      </c>
      <c r="AX212" s="14" t="s">
        <v>83</v>
      </c>
      <c r="AY212" s="226" t="s">
        <v>141</v>
      </c>
    </row>
    <row r="213" spans="1:65" s="15" customFormat="1" x14ac:dyDescent="0.2">
      <c r="B213" s="227"/>
      <c r="C213" s="228"/>
      <c r="D213" s="200" t="s">
        <v>152</v>
      </c>
      <c r="E213" s="229" t="s">
        <v>1</v>
      </c>
      <c r="F213" s="230" t="s">
        <v>157</v>
      </c>
      <c r="G213" s="228"/>
      <c r="H213" s="229" t="s">
        <v>1</v>
      </c>
      <c r="I213" s="228"/>
      <c r="J213" s="228"/>
      <c r="K213" s="228"/>
      <c r="L213" s="232"/>
      <c r="M213" s="233"/>
      <c r="N213" s="234"/>
      <c r="O213" s="234"/>
      <c r="P213" s="234"/>
      <c r="Q213" s="234"/>
      <c r="R213" s="234"/>
      <c r="S213" s="234"/>
      <c r="T213" s="235"/>
      <c r="AT213" s="236" t="s">
        <v>152</v>
      </c>
      <c r="AU213" s="236" t="s">
        <v>85</v>
      </c>
      <c r="AV213" s="15" t="s">
        <v>83</v>
      </c>
      <c r="AW213" s="15" t="s">
        <v>31</v>
      </c>
      <c r="AX213" s="15" t="s">
        <v>75</v>
      </c>
      <c r="AY213" s="236" t="s">
        <v>141</v>
      </c>
    </row>
    <row r="214" spans="1:65" s="2" customFormat="1" ht="24.15" customHeight="1" x14ac:dyDescent="0.2">
      <c r="A214" s="34"/>
      <c r="B214" s="35"/>
      <c r="C214" s="186" t="s">
        <v>257</v>
      </c>
      <c r="D214" s="186" t="s">
        <v>143</v>
      </c>
      <c r="E214" s="187" t="s">
        <v>462</v>
      </c>
      <c r="F214" s="188" t="s">
        <v>463</v>
      </c>
      <c r="G214" s="189" t="s">
        <v>146</v>
      </c>
      <c r="H214" s="190">
        <v>26</v>
      </c>
      <c r="I214" s="256"/>
      <c r="J214" s="192">
        <f>ROUND(I214*H214,2)</f>
        <v>0</v>
      </c>
      <c r="K214" s="188" t="s">
        <v>147</v>
      </c>
      <c r="L214" s="193"/>
      <c r="M214" s="194" t="s">
        <v>1</v>
      </c>
      <c r="N214" s="195" t="s">
        <v>40</v>
      </c>
      <c r="O214" s="71"/>
      <c r="P214" s="196">
        <f>O214*H214</f>
        <v>0</v>
      </c>
      <c r="Q214" s="196">
        <v>0.10299999999999999</v>
      </c>
      <c r="R214" s="196">
        <f>Q214*H214</f>
        <v>2.6779999999999999</v>
      </c>
      <c r="S214" s="196">
        <v>0</v>
      </c>
      <c r="T214" s="197">
        <f>S214*H214</f>
        <v>0</v>
      </c>
      <c r="U214" s="34"/>
      <c r="V214" s="34"/>
      <c r="W214" s="34"/>
      <c r="X214" s="34"/>
      <c r="Y214" s="34"/>
      <c r="Z214" s="34"/>
      <c r="AA214" s="34"/>
      <c r="AB214" s="34"/>
      <c r="AC214" s="34"/>
      <c r="AD214" s="34"/>
      <c r="AE214" s="34"/>
      <c r="AR214" s="198" t="s">
        <v>148</v>
      </c>
      <c r="AT214" s="198" t="s">
        <v>143</v>
      </c>
      <c r="AU214" s="198" t="s">
        <v>85</v>
      </c>
      <c r="AY214" s="17" t="s">
        <v>141</v>
      </c>
      <c r="BE214" s="199">
        <f>IF(N214="základní",J214,0)</f>
        <v>0</v>
      </c>
      <c r="BF214" s="199">
        <f>IF(N214="snížená",J214,0)</f>
        <v>0</v>
      </c>
      <c r="BG214" s="199">
        <f>IF(N214="zákl. přenesená",J214,0)</f>
        <v>0</v>
      </c>
      <c r="BH214" s="199">
        <f>IF(N214="sníž. přenesená",J214,0)</f>
        <v>0</v>
      </c>
      <c r="BI214" s="199">
        <f>IF(N214="nulová",J214,0)</f>
        <v>0</v>
      </c>
      <c r="BJ214" s="17" t="s">
        <v>83</v>
      </c>
      <c r="BK214" s="199">
        <f>ROUND(I214*H214,2)</f>
        <v>0</v>
      </c>
      <c r="BL214" s="17" t="s">
        <v>149</v>
      </c>
      <c r="BM214" s="198" t="s">
        <v>464</v>
      </c>
    </row>
    <row r="215" spans="1:65" s="2" customFormat="1" x14ac:dyDescent="0.2">
      <c r="A215" s="34"/>
      <c r="B215" s="35"/>
      <c r="C215" s="36"/>
      <c r="D215" s="200" t="s">
        <v>151</v>
      </c>
      <c r="E215" s="36"/>
      <c r="F215" s="201" t="s">
        <v>463</v>
      </c>
      <c r="G215" s="36"/>
      <c r="H215" s="36"/>
      <c r="I215" s="36"/>
      <c r="J215" s="36"/>
      <c r="K215" s="36"/>
      <c r="L215" s="39"/>
      <c r="M215" s="203"/>
      <c r="N215" s="204"/>
      <c r="O215" s="71"/>
      <c r="P215" s="71"/>
      <c r="Q215" s="71"/>
      <c r="R215" s="71"/>
      <c r="S215" s="71"/>
      <c r="T215" s="72"/>
      <c r="U215" s="34"/>
      <c r="V215" s="34"/>
      <c r="W215" s="34"/>
      <c r="X215" s="34"/>
      <c r="Y215" s="34"/>
      <c r="Z215" s="34"/>
      <c r="AA215" s="34"/>
      <c r="AB215" s="34"/>
      <c r="AC215" s="34"/>
      <c r="AD215" s="34"/>
      <c r="AE215" s="34"/>
      <c r="AT215" s="17" t="s">
        <v>151</v>
      </c>
      <c r="AU215" s="17" t="s">
        <v>85</v>
      </c>
    </row>
    <row r="216" spans="1:65" s="15" customFormat="1" x14ac:dyDescent="0.2">
      <c r="B216" s="227"/>
      <c r="C216" s="228"/>
      <c r="D216" s="200" t="s">
        <v>152</v>
      </c>
      <c r="E216" s="229" t="s">
        <v>1</v>
      </c>
      <c r="F216" s="230" t="s">
        <v>465</v>
      </c>
      <c r="G216" s="228"/>
      <c r="H216" s="229" t="s">
        <v>1</v>
      </c>
      <c r="I216" s="228"/>
      <c r="J216" s="228"/>
      <c r="K216" s="228"/>
      <c r="L216" s="232"/>
      <c r="M216" s="233"/>
      <c r="N216" s="234"/>
      <c r="O216" s="234"/>
      <c r="P216" s="234"/>
      <c r="Q216" s="234"/>
      <c r="R216" s="234"/>
      <c r="S216" s="234"/>
      <c r="T216" s="235"/>
      <c r="AT216" s="236" t="s">
        <v>152</v>
      </c>
      <c r="AU216" s="236" t="s">
        <v>85</v>
      </c>
      <c r="AV216" s="15" t="s">
        <v>83</v>
      </c>
      <c r="AW216" s="15" t="s">
        <v>31</v>
      </c>
      <c r="AX216" s="15" t="s">
        <v>75</v>
      </c>
      <c r="AY216" s="236" t="s">
        <v>141</v>
      </c>
    </row>
    <row r="217" spans="1:65" s="13" customFormat="1" x14ac:dyDescent="0.2">
      <c r="B217" s="205"/>
      <c r="C217" s="206"/>
      <c r="D217" s="200" t="s">
        <v>152</v>
      </c>
      <c r="E217" s="207" t="s">
        <v>1</v>
      </c>
      <c r="F217" s="208" t="s">
        <v>466</v>
      </c>
      <c r="G217" s="206"/>
      <c r="H217" s="209">
        <v>26</v>
      </c>
      <c r="I217" s="206"/>
      <c r="J217" s="206"/>
      <c r="K217" s="206"/>
      <c r="L217" s="211"/>
      <c r="M217" s="212"/>
      <c r="N217" s="213"/>
      <c r="O217" s="213"/>
      <c r="P217" s="213"/>
      <c r="Q217" s="213"/>
      <c r="R217" s="213"/>
      <c r="S217" s="213"/>
      <c r="T217" s="214"/>
      <c r="AT217" s="215" t="s">
        <v>152</v>
      </c>
      <c r="AU217" s="215" t="s">
        <v>85</v>
      </c>
      <c r="AV217" s="13" t="s">
        <v>85</v>
      </c>
      <c r="AW217" s="13" t="s">
        <v>31</v>
      </c>
      <c r="AX217" s="13" t="s">
        <v>75</v>
      </c>
      <c r="AY217" s="215" t="s">
        <v>141</v>
      </c>
    </row>
    <row r="218" spans="1:65" s="14" customFormat="1" x14ac:dyDescent="0.2">
      <c r="B218" s="216"/>
      <c r="C218" s="217"/>
      <c r="D218" s="200" t="s">
        <v>152</v>
      </c>
      <c r="E218" s="218" t="s">
        <v>1</v>
      </c>
      <c r="F218" s="219" t="s">
        <v>156</v>
      </c>
      <c r="G218" s="217"/>
      <c r="H218" s="220">
        <v>26</v>
      </c>
      <c r="I218" s="217"/>
      <c r="J218" s="217"/>
      <c r="K218" s="217"/>
      <c r="L218" s="222"/>
      <c r="M218" s="223"/>
      <c r="N218" s="224"/>
      <c r="O218" s="224"/>
      <c r="P218" s="224"/>
      <c r="Q218" s="224"/>
      <c r="R218" s="224"/>
      <c r="S218" s="224"/>
      <c r="T218" s="225"/>
      <c r="AT218" s="226" t="s">
        <v>152</v>
      </c>
      <c r="AU218" s="226" t="s">
        <v>85</v>
      </c>
      <c r="AV218" s="14" t="s">
        <v>149</v>
      </c>
      <c r="AW218" s="14" t="s">
        <v>31</v>
      </c>
      <c r="AX218" s="14" t="s">
        <v>83</v>
      </c>
      <c r="AY218" s="226" t="s">
        <v>141</v>
      </c>
    </row>
    <row r="219" spans="1:65" s="15" customFormat="1" x14ac:dyDescent="0.2">
      <c r="B219" s="227"/>
      <c r="C219" s="228"/>
      <c r="D219" s="200" t="s">
        <v>152</v>
      </c>
      <c r="E219" s="229" t="s">
        <v>1</v>
      </c>
      <c r="F219" s="230" t="s">
        <v>157</v>
      </c>
      <c r="G219" s="228"/>
      <c r="H219" s="229" t="s">
        <v>1</v>
      </c>
      <c r="I219" s="228"/>
      <c r="J219" s="228"/>
      <c r="K219" s="228"/>
      <c r="L219" s="232"/>
      <c r="M219" s="233"/>
      <c r="N219" s="234"/>
      <c r="O219" s="234"/>
      <c r="P219" s="234"/>
      <c r="Q219" s="234"/>
      <c r="R219" s="234"/>
      <c r="S219" s="234"/>
      <c r="T219" s="235"/>
      <c r="AT219" s="236" t="s">
        <v>152</v>
      </c>
      <c r="AU219" s="236" t="s">
        <v>85</v>
      </c>
      <c r="AV219" s="15" t="s">
        <v>83</v>
      </c>
      <c r="AW219" s="15" t="s">
        <v>31</v>
      </c>
      <c r="AX219" s="15" t="s">
        <v>75</v>
      </c>
      <c r="AY219" s="236" t="s">
        <v>141</v>
      </c>
    </row>
    <row r="220" spans="1:65" s="2" customFormat="1" ht="24.15" customHeight="1" x14ac:dyDescent="0.2">
      <c r="A220" s="34"/>
      <c r="B220" s="35"/>
      <c r="C220" s="186" t="s">
        <v>8</v>
      </c>
      <c r="D220" s="186" t="s">
        <v>143</v>
      </c>
      <c r="E220" s="187" t="s">
        <v>467</v>
      </c>
      <c r="F220" s="188" t="s">
        <v>468</v>
      </c>
      <c r="G220" s="189" t="s">
        <v>146</v>
      </c>
      <c r="H220" s="190">
        <v>12</v>
      </c>
      <c r="I220" s="256"/>
      <c r="J220" s="192">
        <f>ROUND(I220*H220,2)</f>
        <v>0</v>
      </c>
      <c r="K220" s="188" t="s">
        <v>147</v>
      </c>
      <c r="L220" s="193"/>
      <c r="M220" s="194" t="s">
        <v>1</v>
      </c>
      <c r="N220" s="195" t="s">
        <v>40</v>
      </c>
      <c r="O220" s="71"/>
      <c r="P220" s="196">
        <f>O220*H220</f>
        <v>0</v>
      </c>
      <c r="Q220" s="196">
        <v>0.10696</v>
      </c>
      <c r="R220" s="196">
        <f>Q220*H220</f>
        <v>1.28352</v>
      </c>
      <c r="S220" s="196">
        <v>0</v>
      </c>
      <c r="T220" s="197">
        <f>S220*H220</f>
        <v>0</v>
      </c>
      <c r="U220" s="34"/>
      <c r="V220" s="34"/>
      <c r="W220" s="34"/>
      <c r="X220" s="34"/>
      <c r="Y220" s="34"/>
      <c r="Z220" s="34"/>
      <c r="AA220" s="34"/>
      <c r="AB220" s="34"/>
      <c r="AC220" s="34"/>
      <c r="AD220" s="34"/>
      <c r="AE220" s="34"/>
      <c r="AR220" s="198" t="s">
        <v>148</v>
      </c>
      <c r="AT220" s="198" t="s">
        <v>143</v>
      </c>
      <c r="AU220" s="198" t="s">
        <v>85</v>
      </c>
      <c r="AY220" s="17" t="s">
        <v>141</v>
      </c>
      <c r="BE220" s="199">
        <f>IF(N220="základní",J220,0)</f>
        <v>0</v>
      </c>
      <c r="BF220" s="199">
        <f>IF(N220="snížená",J220,0)</f>
        <v>0</v>
      </c>
      <c r="BG220" s="199">
        <f>IF(N220="zákl. přenesená",J220,0)</f>
        <v>0</v>
      </c>
      <c r="BH220" s="199">
        <f>IF(N220="sníž. přenesená",J220,0)</f>
        <v>0</v>
      </c>
      <c r="BI220" s="199">
        <f>IF(N220="nulová",J220,0)</f>
        <v>0</v>
      </c>
      <c r="BJ220" s="17" t="s">
        <v>83</v>
      </c>
      <c r="BK220" s="199">
        <f>ROUND(I220*H220,2)</f>
        <v>0</v>
      </c>
      <c r="BL220" s="17" t="s">
        <v>149</v>
      </c>
      <c r="BM220" s="198" t="s">
        <v>469</v>
      </c>
    </row>
    <row r="221" spans="1:65" s="2" customFormat="1" x14ac:dyDescent="0.2">
      <c r="A221" s="34"/>
      <c r="B221" s="35"/>
      <c r="C221" s="36"/>
      <c r="D221" s="200" t="s">
        <v>151</v>
      </c>
      <c r="E221" s="36"/>
      <c r="F221" s="201" t="s">
        <v>468</v>
      </c>
      <c r="G221" s="36"/>
      <c r="H221" s="36"/>
      <c r="I221" s="36"/>
      <c r="J221" s="36"/>
      <c r="K221" s="36"/>
      <c r="L221" s="39"/>
      <c r="M221" s="203"/>
      <c r="N221" s="204"/>
      <c r="O221" s="71"/>
      <c r="P221" s="71"/>
      <c r="Q221" s="71"/>
      <c r="R221" s="71"/>
      <c r="S221" s="71"/>
      <c r="T221" s="72"/>
      <c r="U221" s="34"/>
      <c r="V221" s="34"/>
      <c r="W221" s="34"/>
      <c r="X221" s="34"/>
      <c r="Y221" s="34"/>
      <c r="Z221" s="34"/>
      <c r="AA221" s="34"/>
      <c r="AB221" s="34"/>
      <c r="AC221" s="34"/>
      <c r="AD221" s="34"/>
      <c r="AE221" s="34"/>
      <c r="AT221" s="17" t="s">
        <v>151</v>
      </c>
      <c r="AU221" s="17" t="s">
        <v>85</v>
      </c>
    </row>
    <row r="222" spans="1:65" s="15" customFormat="1" x14ac:dyDescent="0.2">
      <c r="B222" s="227"/>
      <c r="C222" s="228"/>
      <c r="D222" s="200" t="s">
        <v>152</v>
      </c>
      <c r="E222" s="229" t="s">
        <v>1</v>
      </c>
      <c r="F222" s="230" t="s">
        <v>470</v>
      </c>
      <c r="G222" s="228"/>
      <c r="H222" s="229" t="s">
        <v>1</v>
      </c>
      <c r="I222" s="228"/>
      <c r="J222" s="228"/>
      <c r="K222" s="228"/>
      <c r="L222" s="232"/>
      <c r="M222" s="233"/>
      <c r="N222" s="234"/>
      <c r="O222" s="234"/>
      <c r="P222" s="234"/>
      <c r="Q222" s="234"/>
      <c r="R222" s="234"/>
      <c r="S222" s="234"/>
      <c r="T222" s="235"/>
      <c r="AT222" s="236" t="s">
        <v>152</v>
      </c>
      <c r="AU222" s="236" t="s">
        <v>85</v>
      </c>
      <c r="AV222" s="15" t="s">
        <v>83</v>
      </c>
      <c r="AW222" s="15" t="s">
        <v>31</v>
      </c>
      <c r="AX222" s="15" t="s">
        <v>75</v>
      </c>
      <c r="AY222" s="236" t="s">
        <v>141</v>
      </c>
    </row>
    <row r="223" spans="1:65" s="13" customFormat="1" x14ac:dyDescent="0.2">
      <c r="B223" s="205"/>
      <c r="C223" s="206"/>
      <c r="D223" s="200" t="s">
        <v>152</v>
      </c>
      <c r="E223" s="207" t="s">
        <v>1</v>
      </c>
      <c r="F223" s="208" t="s">
        <v>471</v>
      </c>
      <c r="G223" s="206"/>
      <c r="H223" s="209">
        <v>12</v>
      </c>
      <c r="I223" s="206"/>
      <c r="J223" s="206"/>
      <c r="K223" s="206"/>
      <c r="L223" s="211"/>
      <c r="M223" s="212"/>
      <c r="N223" s="213"/>
      <c r="O223" s="213"/>
      <c r="P223" s="213"/>
      <c r="Q223" s="213"/>
      <c r="R223" s="213"/>
      <c r="S223" s="213"/>
      <c r="T223" s="214"/>
      <c r="AT223" s="215" t="s">
        <v>152</v>
      </c>
      <c r="AU223" s="215" t="s">
        <v>85</v>
      </c>
      <c r="AV223" s="13" t="s">
        <v>85</v>
      </c>
      <c r="AW223" s="13" t="s">
        <v>31</v>
      </c>
      <c r="AX223" s="13" t="s">
        <v>75</v>
      </c>
      <c r="AY223" s="215" t="s">
        <v>141</v>
      </c>
    </row>
    <row r="224" spans="1:65" s="14" customFormat="1" x14ac:dyDescent="0.2">
      <c r="B224" s="216"/>
      <c r="C224" s="217"/>
      <c r="D224" s="200" t="s">
        <v>152</v>
      </c>
      <c r="E224" s="218" t="s">
        <v>1</v>
      </c>
      <c r="F224" s="219" t="s">
        <v>156</v>
      </c>
      <c r="G224" s="217"/>
      <c r="H224" s="220">
        <v>12</v>
      </c>
      <c r="I224" s="217"/>
      <c r="J224" s="217"/>
      <c r="K224" s="217"/>
      <c r="L224" s="222"/>
      <c r="M224" s="223"/>
      <c r="N224" s="224"/>
      <c r="O224" s="224"/>
      <c r="P224" s="224"/>
      <c r="Q224" s="224"/>
      <c r="R224" s="224"/>
      <c r="S224" s="224"/>
      <c r="T224" s="225"/>
      <c r="AT224" s="226" t="s">
        <v>152</v>
      </c>
      <c r="AU224" s="226" t="s">
        <v>85</v>
      </c>
      <c r="AV224" s="14" t="s">
        <v>149</v>
      </c>
      <c r="AW224" s="14" t="s">
        <v>31</v>
      </c>
      <c r="AX224" s="14" t="s">
        <v>83</v>
      </c>
      <c r="AY224" s="226" t="s">
        <v>141</v>
      </c>
    </row>
    <row r="225" spans="1:65" s="15" customFormat="1" x14ac:dyDescent="0.2">
      <c r="B225" s="227"/>
      <c r="C225" s="228"/>
      <c r="D225" s="200" t="s">
        <v>152</v>
      </c>
      <c r="E225" s="229" t="s">
        <v>1</v>
      </c>
      <c r="F225" s="230" t="s">
        <v>157</v>
      </c>
      <c r="G225" s="228"/>
      <c r="H225" s="229" t="s">
        <v>1</v>
      </c>
      <c r="I225" s="228"/>
      <c r="J225" s="228"/>
      <c r="K225" s="228"/>
      <c r="L225" s="232"/>
      <c r="M225" s="233"/>
      <c r="N225" s="234"/>
      <c r="O225" s="234"/>
      <c r="P225" s="234"/>
      <c r="Q225" s="234"/>
      <c r="R225" s="234"/>
      <c r="S225" s="234"/>
      <c r="T225" s="235"/>
      <c r="AT225" s="236" t="s">
        <v>152</v>
      </c>
      <c r="AU225" s="236" t="s">
        <v>85</v>
      </c>
      <c r="AV225" s="15" t="s">
        <v>83</v>
      </c>
      <c r="AW225" s="15" t="s">
        <v>31</v>
      </c>
      <c r="AX225" s="15" t="s">
        <v>75</v>
      </c>
      <c r="AY225" s="236" t="s">
        <v>141</v>
      </c>
    </row>
    <row r="226" spans="1:65" s="2" customFormat="1" ht="24.15" customHeight="1" x14ac:dyDescent="0.2">
      <c r="A226" s="34"/>
      <c r="B226" s="35"/>
      <c r="C226" s="186" t="s">
        <v>275</v>
      </c>
      <c r="D226" s="186" t="s">
        <v>143</v>
      </c>
      <c r="E226" s="187" t="s">
        <v>472</v>
      </c>
      <c r="F226" s="188" t="s">
        <v>473</v>
      </c>
      <c r="G226" s="189" t="s">
        <v>146</v>
      </c>
      <c r="H226" s="190">
        <v>10</v>
      </c>
      <c r="I226" s="256"/>
      <c r="J226" s="192">
        <f>ROUND(I226*H226,2)</f>
        <v>0</v>
      </c>
      <c r="K226" s="188" t="s">
        <v>147</v>
      </c>
      <c r="L226" s="193"/>
      <c r="M226" s="194" t="s">
        <v>1</v>
      </c>
      <c r="N226" s="195" t="s">
        <v>40</v>
      </c>
      <c r="O226" s="71"/>
      <c r="P226" s="196">
        <f>O226*H226</f>
        <v>0</v>
      </c>
      <c r="Q226" s="196">
        <v>0.11092</v>
      </c>
      <c r="R226" s="196">
        <f>Q226*H226</f>
        <v>1.1092</v>
      </c>
      <c r="S226" s="196">
        <v>0</v>
      </c>
      <c r="T226" s="197">
        <f>S226*H226</f>
        <v>0</v>
      </c>
      <c r="U226" s="34"/>
      <c r="V226" s="34"/>
      <c r="W226" s="34"/>
      <c r="X226" s="34"/>
      <c r="Y226" s="34"/>
      <c r="Z226" s="34"/>
      <c r="AA226" s="34"/>
      <c r="AB226" s="34"/>
      <c r="AC226" s="34"/>
      <c r="AD226" s="34"/>
      <c r="AE226" s="34"/>
      <c r="AR226" s="198" t="s">
        <v>148</v>
      </c>
      <c r="AT226" s="198" t="s">
        <v>143</v>
      </c>
      <c r="AU226" s="198" t="s">
        <v>85</v>
      </c>
      <c r="AY226" s="17" t="s">
        <v>141</v>
      </c>
      <c r="BE226" s="199">
        <f>IF(N226="základní",J226,0)</f>
        <v>0</v>
      </c>
      <c r="BF226" s="199">
        <f>IF(N226="snížená",J226,0)</f>
        <v>0</v>
      </c>
      <c r="BG226" s="199">
        <f>IF(N226="zákl. přenesená",J226,0)</f>
        <v>0</v>
      </c>
      <c r="BH226" s="199">
        <f>IF(N226="sníž. přenesená",J226,0)</f>
        <v>0</v>
      </c>
      <c r="BI226" s="199">
        <f>IF(N226="nulová",J226,0)</f>
        <v>0</v>
      </c>
      <c r="BJ226" s="17" t="s">
        <v>83</v>
      </c>
      <c r="BK226" s="199">
        <f>ROUND(I226*H226,2)</f>
        <v>0</v>
      </c>
      <c r="BL226" s="17" t="s">
        <v>149</v>
      </c>
      <c r="BM226" s="198" t="s">
        <v>474</v>
      </c>
    </row>
    <row r="227" spans="1:65" s="2" customFormat="1" x14ac:dyDescent="0.2">
      <c r="A227" s="34"/>
      <c r="B227" s="35"/>
      <c r="C227" s="36"/>
      <c r="D227" s="200" t="s">
        <v>151</v>
      </c>
      <c r="E227" s="36"/>
      <c r="F227" s="201" t="s">
        <v>473</v>
      </c>
      <c r="G227" s="36"/>
      <c r="H227" s="36"/>
      <c r="I227" s="36"/>
      <c r="J227" s="36"/>
      <c r="K227" s="36"/>
      <c r="L227" s="39"/>
      <c r="M227" s="203"/>
      <c r="N227" s="204"/>
      <c r="O227" s="71"/>
      <c r="P227" s="71"/>
      <c r="Q227" s="71"/>
      <c r="R227" s="71"/>
      <c r="S227" s="71"/>
      <c r="T227" s="72"/>
      <c r="U227" s="34"/>
      <c r="V227" s="34"/>
      <c r="W227" s="34"/>
      <c r="X227" s="34"/>
      <c r="Y227" s="34"/>
      <c r="Z227" s="34"/>
      <c r="AA227" s="34"/>
      <c r="AB227" s="34"/>
      <c r="AC227" s="34"/>
      <c r="AD227" s="34"/>
      <c r="AE227" s="34"/>
      <c r="AT227" s="17" t="s">
        <v>151</v>
      </c>
      <c r="AU227" s="17" t="s">
        <v>85</v>
      </c>
    </row>
    <row r="228" spans="1:65" s="15" customFormat="1" x14ac:dyDescent="0.2">
      <c r="B228" s="227"/>
      <c r="C228" s="228"/>
      <c r="D228" s="200" t="s">
        <v>152</v>
      </c>
      <c r="E228" s="229" t="s">
        <v>1</v>
      </c>
      <c r="F228" s="230" t="s">
        <v>475</v>
      </c>
      <c r="G228" s="228"/>
      <c r="H228" s="229" t="s">
        <v>1</v>
      </c>
      <c r="I228" s="228"/>
      <c r="J228" s="228"/>
      <c r="K228" s="228"/>
      <c r="L228" s="232"/>
      <c r="M228" s="233"/>
      <c r="N228" s="234"/>
      <c r="O228" s="234"/>
      <c r="P228" s="234"/>
      <c r="Q228" s="234"/>
      <c r="R228" s="234"/>
      <c r="S228" s="234"/>
      <c r="T228" s="235"/>
      <c r="AT228" s="236" t="s">
        <v>152</v>
      </c>
      <c r="AU228" s="236" t="s">
        <v>85</v>
      </c>
      <c r="AV228" s="15" t="s">
        <v>83</v>
      </c>
      <c r="AW228" s="15" t="s">
        <v>31</v>
      </c>
      <c r="AX228" s="15" t="s">
        <v>75</v>
      </c>
      <c r="AY228" s="236" t="s">
        <v>141</v>
      </c>
    </row>
    <row r="229" spans="1:65" s="13" customFormat="1" x14ac:dyDescent="0.2">
      <c r="B229" s="205"/>
      <c r="C229" s="206"/>
      <c r="D229" s="200" t="s">
        <v>152</v>
      </c>
      <c r="E229" s="207" t="s">
        <v>1</v>
      </c>
      <c r="F229" s="208" t="s">
        <v>476</v>
      </c>
      <c r="G229" s="206"/>
      <c r="H229" s="209">
        <v>10</v>
      </c>
      <c r="I229" s="206"/>
      <c r="J229" s="206"/>
      <c r="K229" s="206"/>
      <c r="L229" s="211"/>
      <c r="M229" s="212"/>
      <c r="N229" s="213"/>
      <c r="O229" s="213"/>
      <c r="P229" s="213"/>
      <c r="Q229" s="213"/>
      <c r="R229" s="213"/>
      <c r="S229" s="213"/>
      <c r="T229" s="214"/>
      <c r="AT229" s="215" t="s">
        <v>152</v>
      </c>
      <c r="AU229" s="215" t="s">
        <v>85</v>
      </c>
      <c r="AV229" s="13" t="s">
        <v>85</v>
      </c>
      <c r="AW229" s="13" t="s">
        <v>31</v>
      </c>
      <c r="AX229" s="13" t="s">
        <v>75</v>
      </c>
      <c r="AY229" s="215" t="s">
        <v>141</v>
      </c>
    </row>
    <row r="230" spans="1:65" s="14" customFormat="1" x14ac:dyDescent="0.2">
      <c r="B230" s="216"/>
      <c r="C230" s="217"/>
      <c r="D230" s="200" t="s">
        <v>152</v>
      </c>
      <c r="E230" s="218" t="s">
        <v>1</v>
      </c>
      <c r="F230" s="219" t="s">
        <v>156</v>
      </c>
      <c r="G230" s="217"/>
      <c r="H230" s="220">
        <v>10</v>
      </c>
      <c r="I230" s="217"/>
      <c r="J230" s="217"/>
      <c r="K230" s="217"/>
      <c r="L230" s="222"/>
      <c r="M230" s="223"/>
      <c r="N230" s="224"/>
      <c r="O230" s="224"/>
      <c r="P230" s="224"/>
      <c r="Q230" s="224"/>
      <c r="R230" s="224"/>
      <c r="S230" s="224"/>
      <c r="T230" s="225"/>
      <c r="AT230" s="226" t="s">
        <v>152</v>
      </c>
      <c r="AU230" s="226" t="s">
        <v>85</v>
      </c>
      <c r="AV230" s="14" t="s">
        <v>149</v>
      </c>
      <c r="AW230" s="14" t="s">
        <v>31</v>
      </c>
      <c r="AX230" s="14" t="s">
        <v>83</v>
      </c>
      <c r="AY230" s="226" t="s">
        <v>141</v>
      </c>
    </row>
    <row r="231" spans="1:65" s="15" customFormat="1" x14ac:dyDescent="0.2">
      <c r="B231" s="227"/>
      <c r="C231" s="228"/>
      <c r="D231" s="200" t="s">
        <v>152</v>
      </c>
      <c r="E231" s="229" t="s">
        <v>1</v>
      </c>
      <c r="F231" s="230" t="s">
        <v>157</v>
      </c>
      <c r="G231" s="228"/>
      <c r="H231" s="229" t="s">
        <v>1</v>
      </c>
      <c r="I231" s="228"/>
      <c r="J231" s="228"/>
      <c r="K231" s="228"/>
      <c r="L231" s="232"/>
      <c r="M231" s="233"/>
      <c r="N231" s="234"/>
      <c r="O231" s="234"/>
      <c r="P231" s="234"/>
      <c r="Q231" s="234"/>
      <c r="R231" s="234"/>
      <c r="S231" s="234"/>
      <c r="T231" s="235"/>
      <c r="AT231" s="236" t="s">
        <v>152</v>
      </c>
      <c r="AU231" s="236" t="s">
        <v>85</v>
      </c>
      <c r="AV231" s="15" t="s">
        <v>83</v>
      </c>
      <c r="AW231" s="15" t="s">
        <v>31</v>
      </c>
      <c r="AX231" s="15" t="s">
        <v>75</v>
      </c>
      <c r="AY231" s="236" t="s">
        <v>141</v>
      </c>
    </row>
    <row r="232" spans="1:65" s="2" customFormat="1" ht="24.15" customHeight="1" x14ac:dyDescent="0.2">
      <c r="A232" s="34"/>
      <c r="B232" s="35"/>
      <c r="C232" s="186" t="s">
        <v>280</v>
      </c>
      <c r="D232" s="186" t="s">
        <v>143</v>
      </c>
      <c r="E232" s="187" t="s">
        <v>477</v>
      </c>
      <c r="F232" s="188" t="s">
        <v>478</v>
      </c>
      <c r="G232" s="189" t="s">
        <v>146</v>
      </c>
      <c r="H232" s="190">
        <v>8</v>
      </c>
      <c r="I232" s="256"/>
      <c r="J232" s="192">
        <f>ROUND(I232*H232,2)</f>
        <v>0</v>
      </c>
      <c r="K232" s="188" t="s">
        <v>147</v>
      </c>
      <c r="L232" s="193"/>
      <c r="M232" s="194" t="s">
        <v>1</v>
      </c>
      <c r="N232" s="195" t="s">
        <v>40</v>
      </c>
      <c r="O232" s="71"/>
      <c r="P232" s="196">
        <f>O232*H232</f>
        <v>0</v>
      </c>
      <c r="Q232" s="196">
        <v>0.11488</v>
      </c>
      <c r="R232" s="196">
        <f>Q232*H232</f>
        <v>0.91903999999999997</v>
      </c>
      <c r="S232" s="196">
        <v>0</v>
      </c>
      <c r="T232" s="197">
        <f>S232*H232</f>
        <v>0</v>
      </c>
      <c r="U232" s="34"/>
      <c r="V232" s="34"/>
      <c r="W232" s="34"/>
      <c r="X232" s="34"/>
      <c r="Y232" s="34"/>
      <c r="Z232" s="34"/>
      <c r="AA232" s="34"/>
      <c r="AB232" s="34"/>
      <c r="AC232" s="34"/>
      <c r="AD232" s="34"/>
      <c r="AE232" s="34"/>
      <c r="AR232" s="198" t="s">
        <v>148</v>
      </c>
      <c r="AT232" s="198" t="s">
        <v>143</v>
      </c>
      <c r="AU232" s="198" t="s">
        <v>85</v>
      </c>
      <c r="AY232" s="17" t="s">
        <v>141</v>
      </c>
      <c r="BE232" s="199">
        <f>IF(N232="základní",J232,0)</f>
        <v>0</v>
      </c>
      <c r="BF232" s="199">
        <f>IF(N232="snížená",J232,0)</f>
        <v>0</v>
      </c>
      <c r="BG232" s="199">
        <f>IF(N232="zákl. přenesená",J232,0)</f>
        <v>0</v>
      </c>
      <c r="BH232" s="199">
        <f>IF(N232="sníž. přenesená",J232,0)</f>
        <v>0</v>
      </c>
      <c r="BI232" s="199">
        <f>IF(N232="nulová",J232,0)</f>
        <v>0</v>
      </c>
      <c r="BJ232" s="17" t="s">
        <v>83</v>
      </c>
      <c r="BK232" s="199">
        <f>ROUND(I232*H232,2)</f>
        <v>0</v>
      </c>
      <c r="BL232" s="17" t="s">
        <v>149</v>
      </c>
      <c r="BM232" s="198" t="s">
        <v>479</v>
      </c>
    </row>
    <row r="233" spans="1:65" s="2" customFormat="1" x14ac:dyDescent="0.2">
      <c r="A233" s="34"/>
      <c r="B233" s="35"/>
      <c r="C233" s="36"/>
      <c r="D233" s="200" t="s">
        <v>151</v>
      </c>
      <c r="E233" s="36"/>
      <c r="F233" s="201" t="s">
        <v>478</v>
      </c>
      <c r="G233" s="36"/>
      <c r="H233" s="36"/>
      <c r="I233" s="36"/>
      <c r="J233" s="36"/>
      <c r="K233" s="36"/>
      <c r="L233" s="39"/>
      <c r="M233" s="203"/>
      <c r="N233" s="204"/>
      <c r="O233" s="71"/>
      <c r="P233" s="71"/>
      <c r="Q233" s="71"/>
      <c r="R233" s="71"/>
      <c r="S233" s="71"/>
      <c r="T233" s="72"/>
      <c r="U233" s="34"/>
      <c r="V233" s="34"/>
      <c r="W233" s="34"/>
      <c r="X233" s="34"/>
      <c r="Y233" s="34"/>
      <c r="Z233" s="34"/>
      <c r="AA233" s="34"/>
      <c r="AB233" s="34"/>
      <c r="AC233" s="34"/>
      <c r="AD233" s="34"/>
      <c r="AE233" s="34"/>
      <c r="AT233" s="17" t="s">
        <v>151</v>
      </c>
      <c r="AU233" s="17" t="s">
        <v>85</v>
      </c>
    </row>
    <row r="234" spans="1:65" s="15" customFormat="1" x14ac:dyDescent="0.2">
      <c r="B234" s="227"/>
      <c r="C234" s="228"/>
      <c r="D234" s="200" t="s">
        <v>152</v>
      </c>
      <c r="E234" s="229" t="s">
        <v>1</v>
      </c>
      <c r="F234" s="230" t="s">
        <v>480</v>
      </c>
      <c r="G234" s="228"/>
      <c r="H234" s="229" t="s">
        <v>1</v>
      </c>
      <c r="I234" s="228"/>
      <c r="J234" s="228"/>
      <c r="K234" s="228"/>
      <c r="L234" s="232"/>
      <c r="M234" s="233"/>
      <c r="N234" s="234"/>
      <c r="O234" s="234"/>
      <c r="P234" s="234"/>
      <c r="Q234" s="234"/>
      <c r="R234" s="234"/>
      <c r="S234" s="234"/>
      <c r="T234" s="235"/>
      <c r="AT234" s="236" t="s">
        <v>152</v>
      </c>
      <c r="AU234" s="236" t="s">
        <v>85</v>
      </c>
      <c r="AV234" s="15" t="s">
        <v>83</v>
      </c>
      <c r="AW234" s="15" t="s">
        <v>31</v>
      </c>
      <c r="AX234" s="15" t="s">
        <v>75</v>
      </c>
      <c r="AY234" s="236" t="s">
        <v>141</v>
      </c>
    </row>
    <row r="235" spans="1:65" s="13" customFormat="1" x14ac:dyDescent="0.2">
      <c r="B235" s="205"/>
      <c r="C235" s="206"/>
      <c r="D235" s="200" t="s">
        <v>152</v>
      </c>
      <c r="E235" s="207" t="s">
        <v>1</v>
      </c>
      <c r="F235" s="208" t="s">
        <v>461</v>
      </c>
      <c r="G235" s="206"/>
      <c r="H235" s="209">
        <v>8</v>
      </c>
      <c r="I235" s="206"/>
      <c r="J235" s="206"/>
      <c r="K235" s="206"/>
      <c r="L235" s="211"/>
      <c r="M235" s="212"/>
      <c r="N235" s="213"/>
      <c r="O235" s="213"/>
      <c r="P235" s="213"/>
      <c r="Q235" s="213"/>
      <c r="R235" s="213"/>
      <c r="S235" s="213"/>
      <c r="T235" s="214"/>
      <c r="AT235" s="215" t="s">
        <v>152</v>
      </c>
      <c r="AU235" s="215" t="s">
        <v>85</v>
      </c>
      <c r="AV235" s="13" t="s">
        <v>85</v>
      </c>
      <c r="AW235" s="13" t="s">
        <v>31</v>
      </c>
      <c r="AX235" s="13" t="s">
        <v>75</v>
      </c>
      <c r="AY235" s="215" t="s">
        <v>141</v>
      </c>
    </row>
    <row r="236" spans="1:65" s="14" customFormat="1" x14ac:dyDescent="0.2">
      <c r="B236" s="216"/>
      <c r="C236" s="217"/>
      <c r="D236" s="200" t="s">
        <v>152</v>
      </c>
      <c r="E236" s="218" t="s">
        <v>1</v>
      </c>
      <c r="F236" s="219" t="s">
        <v>156</v>
      </c>
      <c r="G236" s="217"/>
      <c r="H236" s="220">
        <v>8</v>
      </c>
      <c r="I236" s="217"/>
      <c r="J236" s="217"/>
      <c r="K236" s="217"/>
      <c r="L236" s="222"/>
      <c r="M236" s="223"/>
      <c r="N236" s="224"/>
      <c r="O236" s="224"/>
      <c r="P236" s="224"/>
      <c r="Q236" s="224"/>
      <c r="R236" s="224"/>
      <c r="S236" s="224"/>
      <c r="T236" s="225"/>
      <c r="AT236" s="226" t="s">
        <v>152</v>
      </c>
      <c r="AU236" s="226" t="s">
        <v>85</v>
      </c>
      <c r="AV236" s="14" t="s">
        <v>149</v>
      </c>
      <c r="AW236" s="14" t="s">
        <v>31</v>
      </c>
      <c r="AX236" s="14" t="s">
        <v>83</v>
      </c>
      <c r="AY236" s="226" t="s">
        <v>141</v>
      </c>
    </row>
    <row r="237" spans="1:65" s="15" customFormat="1" x14ac:dyDescent="0.2">
      <c r="B237" s="227"/>
      <c r="C237" s="228"/>
      <c r="D237" s="200" t="s">
        <v>152</v>
      </c>
      <c r="E237" s="229" t="s">
        <v>1</v>
      </c>
      <c r="F237" s="230" t="s">
        <v>157</v>
      </c>
      <c r="G237" s="228"/>
      <c r="H237" s="229" t="s">
        <v>1</v>
      </c>
      <c r="I237" s="228"/>
      <c r="J237" s="228"/>
      <c r="K237" s="228"/>
      <c r="L237" s="232"/>
      <c r="M237" s="233"/>
      <c r="N237" s="234"/>
      <c r="O237" s="234"/>
      <c r="P237" s="234"/>
      <c r="Q237" s="234"/>
      <c r="R237" s="234"/>
      <c r="S237" s="234"/>
      <c r="T237" s="235"/>
      <c r="AT237" s="236" t="s">
        <v>152</v>
      </c>
      <c r="AU237" s="236" t="s">
        <v>85</v>
      </c>
      <c r="AV237" s="15" t="s">
        <v>83</v>
      </c>
      <c r="AW237" s="15" t="s">
        <v>31</v>
      </c>
      <c r="AX237" s="15" t="s">
        <v>75</v>
      </c>
      <c r="AY237" s="236" t="s">
        <v>141</v>
      </c>
    </row>
    <row r="238" spans="1:65" s="2" customFormat="1" ht="24.15" customHeight="1" x14ac:dyDescent="0.2">
      <c r="A238" s="34"/>
      <c r="B238" s="35"/>
      <c r="C238" s="186" t="s">
        <v>288</v>
      </c>
      <c r="D238" s="186" t="s">
        <v>143</v>
      </c>
      <c r="E238" s="187" t="s">
        <v>481</v>
      </c>
      <c r="F238" s="188" t="s">
        <v>482</v>
      </c>
      <c r="G238" s="189" t="s">
        <v>146</v>
      </c>
      <c r="H238" s="190">
        <v>6</v>
      </c>
      <c r="I238" s="256"/>
      <c r="J238" s="192">
        <f>ROUND(I238*H238,2)</f>
        <v>0</v>
      </c>
      <c r="K238" s="188" t="s">
        <v>147</v>
      </c>
      <c r="L238" s="193"/>
      <c r="M238" s="194" t="s">
        <v>1</v>
      </c>
      <c r="N238" s="195" t="s">
        <v>40</v>
      </c>
      <c r="O238" s="71"/>
      <c r="P238" s="196">
        <f>O238*H238</f>
        <v>0</v>
      </c>
      <c r="Q238" s="196">
        <v>0.11885</v>
      </c>
      <c r="R238" s="196">
        <f>Q238*H238</f>
        <v>0.71309999999999996</v>
      </c>
      <c r="S238" s="196">
        <v>0</v>
      </c>
      <c r="T238" s="197">
        <f>S238*H238</f>
        <v>0</v>
      </c>
      <c r="U238" s="34"/>
      <c r="V238" s="34"/>
      <c r="W238" s="34"/>
      <c r="X238" s="34"/>
      <c r="Y238" s="34"/>
      <c r="Z238" s="34"/>
      <c r="AA238" s="34"/>
      <c r="AB238" s="34"/>
      <c r="AC238" s="34"/>
      <c r="AD238" s="34"/>
      <c r="AE238" s="34"/>
      <c r="AR238" s="198" t="s">
        <v>148</v>
      </c>
      <c r="AT238" s="198" t="s">
        <v>143</v>
      </c>
      <c r="AU238" s="198" t="s">
        <v>85</v>
      </c>
      <c r="AY238" s="17" t="s">
        <v>141</v>
      </c>
      <c r="BE238" s="199">
        <f>IF(N238="základní",J238,0)</f>
        <v>0</v>
      </c>
      <c r="BF238" s="199">
        <f>IF(N238="snížená",J238,0)</f>
        <v>0</v>
      </c>
      <c r="BG238" s="199">
        <f>IF(N238="zákl. přenesená",J238,0)</f>
        <v>0</v>
      </c>
      <c r="BH238" s="199">
        <f>IF(N238="sníž. přenesená",J238,0)</f>
        <v>0</v>
      </c>
      <c r="BI238" s="199">
        <f>IF(N238="nulová",J238,0)</f>
        <v>0</v>
      </c>
      <c r="BJ238" s="17" t="s">
        <v>83</v>
      </c>
      <c r="BK238" s="199">
        <f>ROUND(I238*H238,2)</f>
        <v>0</v>
      </c>
      <c r="BL238" s="17" t="s">
        <v>149</v>
      </c>
      <c r="BM238" s="198" t="s">
        <v>483</v>
      </c>
    </row>
    <row r="239" spans="1:65" s="2" customFormat="1" x14ac:dyDescent="0.2">
      <c r="A239" s="34"/>
      <c r="B239" s="35"/>
      <c r="C239" s="36"/>
      <c r="D239" s="200" t="s">
        <v>151</v>
      </c>
      <c r="E239" s="36"/>
      <c r="F239" s="201" t="s">
        <v>482</v>
      </c>
      <c r="G239" s="36"/>
      <c r="H239" s="36"/>
      <c r="I239" s="36"/>
      <c r="J239" s="36"/>
      <c r="K239" s="36"/>
      <c r="L239" s="39"/>
      <c r="M239" s="203"/>
      <c r="N239" s="204"/>
      <c r="O239" s="71"/>
      <c r="P239" s="71"/>
      <c r="Q239" s="71"/>
      <c r="R239" s="71"/>
      <c r="S239" s="71"/>
      <c r="T239" s="72"/>
      <c r="U239" s="34"/>
      <c r="V239" s="34"/>
      <c r="W239" s="34"/>
      <c r="X239" s="34"/>
      <c r="Y239" s="34"/>
      <c r="Z239" s="34"/>
      <c r="AA239" s="34"/>
      <c r="AB239" s="34"/>
      <c r="AC239" s="34"/>
      <c r="AD239" s="34"/>
      <c r="AE239" s="34"/>
      <c r="AT239" s="17" t="s">
        <v>151</v>
      </c>
      <c r="AU239" s="17" t="s">
        <v>85</v>
      </c>
    </row>
    <row r="240" spans="1:65" s="15" customFormat="1" x14ac:dyDescent="0.2">
      <c r="B240" s="227"/>
      <c r="C240" s="228"/>
      <c r="D240" s="200" t="s">
        <v>152</v>
      </c>
      <c r="E240" s="229" t="s">
        <v>1</v>
      </c>
      <c r="F240" s="230" t="s">
        <v>484</v>
      </c>
      <c r="G240" s="228"/>
      <c r="H240" s="229" t="s">
        <v>1</v>
      </c>
      <c r="I240" s="228"/>
      <c r="J240" s="228"/>
      <c r="K240" s="228"/>
      <c r="L240" s="232"/>
      <c r="M240" s="233"/>
      <c r="N240" s="234"/>
      <c r="O240" s="234"/>
      <c r="P240" s="234"/>
      <c r="Q240" s="234"/>
      <c r="R240" s="234"/>
      <c r="S240" s="234"/>
      <c r="T240" s="235"/>
      <c r="AT240" s="236" t="s">
        <v>152</v>
      </c>
      <c r="AU240" s="236" t="s">
        <v>85</v>
      </c>
      <c r="AV240" s="15" t="s">
        <v>83</v>
      </c>
      <c r="AW240" s="15" t="s">
        <v>31</v>
      </c>
      <c r="AX240" s="15" t="s">
        <v>75</v>
      </c>
      <c r="AY240" s="236" t="s">
        <v>141</v>
      </c>
    </row>
    <row r="241" spans="1:65" s="13" customFormat="1" x14ac:dyDescent="0.2">
      <c r="B241" s="205"/>
      <c r="C241" s="206"/>
      <c r="D241" s="200" t="s">
        <v>152</v>
      </c>
      <c r="E241" s="207" t="s">
        <v>1</v>
      </c>
      <c r="F241" s="208" t="s">
        <v>485</v>
      </c>
      <c r="G241" s="206"/>
      <c r="H241" s="209">
        <v>6</v>
      </c>
      <c r="I241" s="206"/>
      <c r="J241" s="206"/>
      <c r="K241" s="206"/>
      <c r="L241" s="211"/>
      <c r="M241" s="212"/>
      <c r="N241" s="213"/>
      <c r="O241" s="213"/>
      <c r="P241" s="213"/>
      <c r="Q241" s="213"/>
      <c r="R241" s="213"/>
      <c r="S241" s="213"/>
      <c r="T241" s="214"/>
      <c r="AT241" s="215" t="s">
        <v>152</v>
      </c>
      <c r="AU241" s="215" t="s">
        <v>85</v>
      </c>
      <c r="AV241" s="13" t="s">
        <v>85</v>
      </c>
      <c r="AW241" s="13" t="s">
        <v>31</v>
      </c>
      <c r="AX241" s="13" t="s">
        <v>75</v>
      </c>
      <c r="AY241" s="215" t="s">
        <v>141</v>
      </c>
    </row>
    <row r="242" spans="1:65" s="14" customFormat="1" x14ac:dyDescent="0.2">
      <c r="B242" s="216"/>
      <c r="C242" s="217"/>
      <c r="D242" s="200" t="s">
        <v>152</v>
      </c>
      <c r="E242" s="218" t="s">
        <v>1</v>
      </c>
      <c r="F242" s="219" t="s">
        <v>156</v>
      </c>
      <c r="G242" s="217"/>
      <c r="H242" s="220">
        <v>6</v>
      </c>
      <c r="I242" s="217"/>
      <c r="J242" s="217"/>
      <c r="K242" s="217"/>
      <c r="L242" s="222"/>
      <c r="M242" s="223"/>
      <c r="N242" s="224"/>
      <c r="O242" s="224"/>
      <c r="P242" s="224"/>
      <c r="Q242" s="224"/>
      <c r="R242" s="224"/>
      <c r="S242" s="224"/>
      <c r="T242" s="225"/>
      <c r="AT242" s="226" t="s">
        <v>152</v>
      </c>
      <c r="AU242" s="226" t="s">
        <v>85</v>
      </c>
      <c r="AV242" s="14" t="s">
        <v>149</v>
      </c>
      <c r="AW242" s="14" t="s">
        <v>31</v>
      </c>
      <c r="AX242" s="14" t="s">
        <v>83</v>
      </c>
      <c r="AY242" s="226" t="s">
        <v>141</v>
      </c>
    </row>
    <row r="243" spans="1:65" s="15" customFormat="1" x14ac:dyDescent="0.2">
      <c r="B243" s="227"/>
      <c r="C243" s="228"/>
      <c r="D243" s="200" t="s">
        <v>152</v>
      </c>
      <c r="E243" s="229" t="s">
        <v>1</v>
      </c>
      <c r="F243" s="230" t="s">
        <v>157</v>
      </c>
      <c r="G243" s="228"/>
      <c r="H243" s="229" t="s">
        <v>1</v>
      </c>
      <c r="I243" s="228"/>
      <c r="J243" s="228"/>
      <c r="K243" s="228"/>
      <c r="L243" s="232"/>
      <c r="M243" s="233"/>
      <c r="N243" s="234"/>
      <c r="O243" s="234"/>
      <c r="P243" s="234"/>
      <c r="Q243" s="234"/>
      <c r="R243" s="234"/>
      <c r="S243" s="234"/>
      <c r="T243" s="235"/>
      <c r="AT243" s="236" t="s">
        <v>152</v>
      </c>
      <c r="AU243" s="236" t="s">
        <v>85</v>
      </c>
      <c r="AV243" s="15" t="s">
        <v>83</v>
      </c>
      <c r="AW243" s="15" t="s">
        <v>31</v>
      </c>
      <c r="AX243" s="15" t="s">
        <v>75</v>
      </c>
      <c r="AY243" s="236" t="s">
        <v>141</v>
      </c>
    </row>
    <row r="244" spans="1:65" s="2" customFormat="1" ht="24.15" customHeight="1" x14ac:dyDescent="0.2">
      <c r="A244" s="34"/>
      <c r="B244" s="35"/>
      <c r="C244" s="186" t="s">
        <v>294</v>
      </c>
      <c r="D244" s="186" t="s">
        <v>143</v>
      </c>
      <c r="E244" s="187" t="s">
        <v>486</v>
      </c>
      <c r="F244" s="188" t="s">
        <v>487</v>
      </c>
      <c r="G244" s="189" t="s">
        <v>146</v>
      </c>
      <c r="H244" s="190">
        <v>6</v>
      </c>
      <c r="I244" s="256"/>
      <c r="J244" s="192">
        <f>ROUND(I244*H244,2)</f>
        <v>0</v>
      </c>
      <c r="K244" s="188" t="s">
        <v>147</v>
      </c>
      <c r="L244" s="193"/>
      <c r="M244" s="194" t="s">
        <v>1</v>
      </c>
      <c r="N244" s="195" t="s">
        <v>40</v>
      </c>
      <c r="O244" s="71"/>
      <c r="P244" s="196">
        <f>O244*H244</f>
        <v>0</v>
      </c>
      <c r="Q244" s="196">
        <v>0.12281</v>
      </c>
      <c r="R244" s="196">
        <f>Q244*H244</f>
        <v>0.73686000000000007</v>
      </c>
      <c r="S244" s="196">
        <v>0</v>
      </c>
      <c r="T244" s="197">
        <f>S244*H244</f>
        <v>0</v>
      </c>
      <c r="U244" s="34"/>
      <c r="V244" s="34"/>
      <c r="W244" s="34"/>
      <c r="X244" s="34"/>
      <c r="Y244" s="34"/>
      <c r="Z244" s="34"/>
      <c r="AA244" s="34"/>
      <c r="AB244" s="34"/>
      <c r="AC244" s="34"/>
      <c r="AD244" s="34"/>
      <c r="AE244" s="34"/>
      <c r="AR244" s="198" t="s">
        <v>148</v>
      </c>
      <c r="AT244" s="198" t="s">
        <v>143</v>
      </c>
      <c r="AU244" s="198" t="s">
        <v>85</v>
      </c>
      <c r="AY244" s="17" t="s">
        <v>141</v>
      </c>
      <c r="BE244" s="199">
        <f>IF(N244="základní",J244,0)</f>
        <v>0</v>
      </c>
      <c r="BF244" s="199">
        <f>IF(N244="snížená",J244,0)</f>
        <v>0</v>
      </c>
      <c r="BG244" s="199">
        <f>IF(N244="zákl. přenesená",J244,0)</f>
        <v>0</v>
      </c>
      <c r="BH244" s="199">
        <f>IF(N244="sníž. přenesená",J244,0)</f>
        <v>0</v>
      </c>
      <c r="BI244" s="199">
        <f>IF(N244="nulová",J244,0)</f>
        <v>0</v>
      </c>
      <c r="BJ244" s="17" t="s">
        <v>83</v>
      </c>
      <c r="BK244" s="199">
        <f>ROUND(I244*H244,2)</f>
        <v>0</v>
      </c>
      <c r="BL244" s="17" t="s">
        <v>149</v>
      </c>
      <c r="BM244" s="198" t="s">
        <v>488</v>
      </c>
    </row>
    <row r="245" spans="1:65" s="2" customFormat="1" x14ac:dyDescent="0.2">
      <c r="A245" s="34"/>
      <c r="B245" s="35"/>
      <c r="C245" s="36"/>
      <c r="D245" s="200" t="s">
        <v>151</v>
      </c>
      <c r="E245" s="36"/>
      <c r="F245" s="201" t="s">
        <v>487</v>
      </c>
      <c r="G245" s="36"/>
      <c r="H245" s="36"/>
      <c r="I245" s="36"/>
      <c r="J245" s="36"/>
      <c r="K245" s="36"/>
      <c r="L245" s="39"/>
      <c r="M245" s="203"/>
      <c r="N245" s="204"/>
      <c r="O245" s="71"/>
      <c r="P245" s="71"/>
      <c r="Q245" s="71"/>
      <c r="R245" s="71"/>
      <c r="S245" s="71"/>
      <c r="T245" s="72"/>
      <c r="U245" s="34"/>
      <c r="V245" s="34"/>
      <c r="W245" s="34"/>
      <c r="X245" s="34"/>
      <c r="Y245" s="34"/>
      <c r="Z245" s="34"/>
      <c r="AA245" s="34"/>
      <c r="AB245" s="34"/>
      <c r="AC245" s="34"/>
      <c r="AD245" s="34"/>
      <c r="AE245" s="34"/>
      <c r="AT245" s="17" t="s">
        <v>151</v>
      </c>
      <c r="AU245" s="17" t="s">
        <v>85</v>
      </c>
    </row>
    <row r="246" spans="1:65" s="15" customFormat="1" x14ac:dyDescent="0.2">
      <c r="B246" s="227"/>
      <c r="C246" s="228"/>
      <c r="D246" s="200" t="s">
        <v>152</v>
      </c>
      <c r="E246" s="229" t="s">
        <v>1</v>
      </c>
      <c r="F246" s="230" t="s">
        <v>489</v>
      </c>
      <c r="G246" s="228"/>
      <c r="H246" s="229" t="s">
        <v>1</v>
      </c>
      <c r="I246" s="228"/>
      <c r="J246" s="228"/>
      <c r="K246" s="228"/>
      <c r="L246" s="232"/>
      <c r="M246" s="233"/>
      <c r="N246" s="234"/>
      <c r="O246" s="234"/>
      <c r="P246" s="234"/>
      <c r="Q246" s="234"/>
      <c r="R246" s="234"/>
      <c r="S246" s="234"/>
      <c r="T246" s="235"/>
      <c r="AT246" s="236" t="s">
        <v>152</v>
      </c>
      <c r="AU246" s="236" t="s">
        <v>85</v>
      </c>
      <c r="AV246" s="15" t="s">
        <v>83</v>
      </c>
      <c r="AW246" s="15" t="s">
        <v>31</v>
      </c>
      <c r="AX246" s="15" t="s">
        <v>75</v>
      </c>
      <c r="AY246" s="236" t="s">
        <v>141</v>
      </c>
    </row>
    <row r="247" spans="1:65" s="13" customFormat="1" x14ac:dyDescent="0.2">
      <c r="B247" s="205"/>
      <c r="C247" s="206"/>
      <c r="D247" s="200" t="s">
        <v>152</v>
      </c>
      <c r="E247" s="207" t="s">
        <v>1</v>
      </c>
      <c r="F247" s="208" t="s">
        <v>485</v>
      </c>
      <c r="G247" s="206"/>
      <c r="H247" s="209">
        <v>6</v>
      </c>
      <c r="I247" s="206"/>
      <c r="J247" s="206"/>
      <c r="K247" s="206"/>
      <c r="L247" s="211"/>
      <c r="M247" s="212"/>
      <c r="N247" s="213"/>
      <c r="O247" s="213"/>
      <c r="P247" s="213"/>
      <c r="Q247" s="213"/>
      <c r="R247" s="213"/>
      <c r="S247" s="213"/>
      <c r="T247" s="214"/>
      <c r="AT247" s="215" t="s">
        <v>152</v>
      </c>
      <c r="AU247" s="215" t="s">
        <v>85</v>
      </c>
      <c r="AV247" s="13" t="s">
        <v>85</v>
      </c>
      <c r="AW247" s="13" t="s">
        <v>31</v>
      </c>
      <c r="AX247" s="13" t="s">
        <v>75</v>
      </c>
      <c r="AY247" s="215" t="s">
        <v>141</v>
      </c>
    </row>
    <row r="248" spans="1:65" s="14" customFormat="1" x14ac:dyDescent="0.2">
      <c r="B248" s="216"/>
      <c r="C248" s="217"/>
      <c r="D248" s="200" t="s">
        <v>152</v>
      </c>
      <c r="E248" s="218" t="s">
        <v>1</v>
      </c>
      <c r="F248" s="219" t="s">
        <v>156</v>
      </c>
      <c r="G248" s="217"/>
      <c r="H248" s="220">
        <v>6</v>
      </c>
      <c r="I248" s="217"/>
      <c r="J248" s="217"/>
      <c r="K248" s="217"/>
      <c r="L248" s="222"/>
      <c r="M248" s="223"/>
      <c r="N248" s="224"/>
      <c r="O248" s="224"/>
      <c r="P248" s="224"/>
      <c r="Q248" s="224"/>
      <c r="R248" s="224"/>
      <c r="S248" s="224"/>
      <c r="T248" s="225"/>
      <c r="AT248" s="226" t="s">
        <v>152</v>
      </c>
      <c r="AU248" s="226" t="s">
        <v>85</v>
      </c>
      <c r="AV248" s="14" t="s">
        <v>149</v>
      </c>
      <c r="AW248" s="14" t="s">
        <v>31</v>
      </c>
      <c r="AX248" s="14" t="s">
        <v>83</v>
      </c>
      <c r="AY248" s="226" t="s">
        <v>141</v>
      </c>
    </row>
    <row r="249" spans="1:65" s="15" customFormat="1" x14ac:dyDescent="0.2">
      <c r="B249" s="227"/>
      <c r="C249" s="228"/>
      <c r="D249" s="200" t="s">
        <v>152</v>
      </c>
      <c r="E249" s="229" t="s">
        <v>1</v>
      </c>
      <c r="F249" s="230" t="s">
        <v>157</v>
      </c>
      <c r="G249" s="228"/>
      <c r="H249" s="229" t="s">
        <v>1</v>
      </c>
      <c r="I249" s="228"/>
      <c r="J249" s="228"/>
      <c r="K249" s="228"/>
      <c r="L249" s="232"/>
      <c r="M249" s="233"/>
      <c r="N249" s="234"/>
      <c r="O249" s="234"/>
      <c r="P249" s="234"/>
      <c r="Q249" s="234"/>
      <c r="R249" s="234"/>
      <c r="S249" s="234"/>
      <c r="T249" s="235"/>
      <c r="AT249" s="236" t="s">
        <v>152</v>
      </c>
      <c r="AU249" s="236" t="s">
        <v>85</v>
      </c>
      <c r="AV249" s="15" t="s">
        <v>83</v>
      </c>
      <c r="AW249" s="15" t="s">
        <v>31</v>
      </c>
      <c r="AX249" s="15" t="s">
        <v>75</v>
      </c>
      <c r="AY249" s="236" t="s">
        <v>141</v>
      </c>
    </row>
    <row r="250" spans="1:65" s="2" customFormat="1" ht="24.15" customHeight="1" x14ac:dyDescent="0.2">
      <c r="A250" s="34"/>
      <c r="B250" s="35"/>
      <c r="C250" s="186" t="s">
        <v>299</v>
      </c>
      <c r="D250" s="186" t="s">
        <v>143</v>
      </c>
      <c r="E250" s="187" t="s">
        <v>490</v>
      </c>
      <c r="F250" s="188" t="s">
        <v>491</v>
      </c>
      <c r="G250" s="189" t="s">
        <v>146</v>
      </c>
      <c r="H250" s="190">
        <v>4</v>
      </c>
      <c r="I250" s="256"/>
      <c r="J250" s="192">
        <f>ROUND(I250*H250,2)</f>
        <v>0</v>
      </c>
      <c r="K250" s="188" t="s">
        <v>147</v>
      </c>
      <c r="L250" s="193"/>
      <c r="M250" s="194" t="s">
        <v>1</v>
      </c>
      <c r="N250" s="195" t="s">
        <v>40</v>
      </c>
      <c r="O250" s="71"/>
      <c r="P250" s="196">
        <f>O250*H250</f>
        <v>0</v>
      </c>
      <c r="Q250" s="196">
        <v>0.12676999999999999</v>
      </c>
      <c r="R250" s="196">
        <f>Q250*H250</f>
        <v>0.50707999999999998</v>
      </c>
      <c r="S250" s="196">
        <v>0</v>
      </c>
      <c r="T250" s="197">
        <f>S250*H250</f>
        <v>0</v>
      </c>
      <c r="U250" s="34"/>
      <c r="V250" s="34"/>
      <c r="W250" s="34"/>
      <c r="X250" s="34"/>
      <c r="Y250" s="34"/>
      <c r="Z250" s="34"/>
      <c r="AA250" s="34"/>
      <c r="AB250" s="34"/>
      <c r="AC250" s="34"/>
      <c r="AD250" s="34"/>
      <c r="AE250" s="34"/>
      <c r="AR250" s="198" t="s">
        <v>148</v>
      </c>
      <c r="AT250" s="198" t="s">
        <v>143</v>
      </c>
      <c r="AU250" s="198" t="s">
        <v>85</v>
      </c>
      <c r="AY250" s="17" t="s">
        <v>141</v>
      </c>
      <c r="BE250" s="199">
        <f>IF(N250="základní",J250,0)</f>
        <v>0</v>
      </c>
      <c r="BF250" s="199">
        <f>IF(N250="snížená",J250,0)</f>
        <v>0</v>
      </c>
      <c r="BG250" s="199">
        <f>IF(N250="zákl. přenesená",J250,0)</f>
        <v>0</v>
      </c>
      <c r="BH250" s="199">
        <f>IF(N250="sníž. přenesená",J250,0)</f>
        <v>0</v>
      </c>
      <c r="BI250" s="199">
        <f>IF(N250="nulová",J250,0)</f>
        <v>0</v>
      </c>
      <c r="BJ250" s="17" t="s">
        <v>83</v>
      </c>
      <c r="BK250" s="199">
        <f>ROUND(I250*H250,2)</f>
        <v>0</v>
      </c>
      <c r="BL250" s="17" t="s">
        <v>149</v>
      </c>
      <c r="BM250" s="198" t="s">
        <v>492</v>
      </c>
    </row>
    <row r="251" spans="1:65" s="2" customFormat="1" x14ac:dyDescent="0.2">
      <c r="A251" s="34"/>
      <c r="B251" s="35"/>
      <c r="C251" s="36"/>
      <c r="D251" s="200" t="s">
        <v>151</v>
      </c>
      <c r="E251" s="36"/>
      <c r="F251" s="201" t="s">
        <v>491</v>
      </c>
      <c r="G251" s="36"/>
      <c r="H251" s="36"/>
      <c r="I251" s="36"/>
      <c r="J251" s="36"/>
      <c r="K251" s="36"/>
      <c r="L251" s="39"/>
      <c r="M251" s="203"/>
      <c r="N251" s="204"/>
      <c r="O251" s="71"/>
      <c r="P251" s="71"/>
      <c r="Q251" s="71"/>
      <c r="R251" s="71"/>
      <c r="S251" s="71"/>
      <c r="T251" s="72"/>
      <c r="U251" s="34"/>
      <c r="V251" s="34"/>
      <c r="W251" s="34"/>
      <c r="X251" s="34"/>
      <c r="Y251" s="34"/>
      <c r="Z251" s="34"/>
      <c r="AA251" s="34"/>
      <c r="AB251" s="34"/>
      <c r="AC251" s="34"/>
      <c r="AD251" s="34"/>
      <c r="AE251" s="34"/>
      <c r="AT251" s="17" t="s">
        <v>151</v>
      </c>
      <c r="AU251" s="17" t="s">
        <v>85</v>
      </c>
    </row>
    <row r="252" spans="1:65" s="15" customFormat="1" x14ac:dyDescent="0.2">
      <c r="B252" s="227"/>
      <c r="C252" s="228"/>
      <c r="D252" s="200" t="s">
        <v>152</v>
      </c>
      <c r="E252" s="229" t="s">
        <v>1</v>
      </c>
      <c r="F252" s="230" t="s">
        <v>493</v>
      </c>
      <c r="G252" s="228"/>
      <c r="H252" s="229" t="s">
        <v>1</v>
      </c>
      <c r="I252" s="228"/>
      <c r="J252" s="228"/>
      <c r="K252" s="228"/>
      <c r="L252" s="232"/>
      <c r="M252" s="233"/>
      <c r="N252" s="234"/>
      <c r="O252" s="234"/>
      <c r="P252" s="234"/>
      <c r="Q252" s="234"/>
      <c r="R252" s="234"/>
      <c r="S252" s="234"/>
      <c r="T252" s="235"/>
      <c r="AT252" s="236" t="s">
        <v>152</v>
      </c>
      <c r="AU252" s="236" t="s">
        <v>85</v>
      </c>
      <c r="AV252" s="15" t="s">
        <v>83</v>
      </c>
      <c r="AW252" s="15" t="s">
        <v>31</v>
      </c>
      <c r="AX252" s="15" t="s">
        <v>75</v>
      </c>
      <c r="AY252" s="236" t="s">
        <v>141</v>
      </c>
    </row>
    <row r="253" spans="1:65" s="13" customFormat="1" x14ac:dyDescent="0.2">
      <c r="B253" s="205"/>
      <c r="C253" s="206"/>
      <c r="D253" s="200" t="s">
        <v>152</v>
      </c>
      <c r="E253" s="207" t="s">
        <v>1</v>
      </c>
      <c r="F253" s="208" t="s">
        <v>494</v>
      </c>
      <c r="G253" s="206"/>
      <c r="H253" s="209">
        <v>4</v>
      </c>
      <c r="I253" s="206"/>
      <c r="J253" s="206"/>
      <c r="K253" s="206"/>
      <c r="L253" s="211"/>
      <c r="M253" s="212"/>
      <c r="N253" s="213"/>
      <c r="O253" s="213"/>
      <c r="P253" s="213"/>
      <c r="Q253" s="213"/>
      <c r="R253" s="213"/>
      <c r="S253" s="213"/>
      <c r="T253" s="214"/>
      <c r="AT253" s="215" t="s">
        <v>152</v>
      </c>
      <c r="AU253" s="215" t="s">
        <v>85</v>
      </c>
      <c r="AV253" s="13" t="s">
        <v>85</v>
      </c>
      <c r="AW253" s="13" t="s">
        <v>31</v>
      </c>
      <c r="AX253" s="13" t="s">
        <v>75</v>
      </c>
      <c r="AY253" s="215" t="s">
        <v>141</v>
      </c>
    </row>
    <row r="254" spans="1:65" s="14" customFormat="1" x14ac:dyDescent="0.2">
      <c r="B254" s="216"/>
      <c r="C254" s="217"/>
      <c r="D254" s="200" t="s">
        <v>152</v>
      </c>
      <c r="E254" s="218" t="s">
        <v>1</v>
      </c>
      <c r="F254" s="219" t="s">
        <v>156</v>
      </c>
      <c r="G254" s="217"/>
      <c r="H254" s="220">
        <v>4</v>
      </c>
      <c r="I254" s="217"/>
      <c r="J254" s="217"/>
      <c r="K254" s="217"/>
      <c r="L254" s="222"/>
      <c r="M254" s="223"/>
      <c r="N254" s="224"/>
      <c r="O254" s="224"/>
      <c r="P254" s="224"/>
      <c r="Q254" s="224"/>
      <c r="R254" s="224"/>
      <c r="S254" s="224"/>
      <c r="T254" s="225"/>
      <c r="AT254" s="226" t="s">
        <v>152</v>
      </c>
      <c r="AU254" s="226" t="s">
        <v>85</v>
      </c>
      <c r="AV254" s="14" t="s">
        <v>149</v>
      </c>
      <c r="AW254" s="14" t="s">
        <v>31</v>
      </c>
      <c r="AX254" s="14" t="s">
        <v>83</v>
      </c>
      <c r="AY254" s="226" t="s">
        <v>141</v>
      </c>
    </row>
    <row r="255" spans="1:65" s="15" customFormat="1" x14ac:dyDescent="0.2">
      <c r="B255" s="227"/>
      <c r="C255" s="228"/>
      <c r="D255" s="200" t="s">
        <v>152</v>
      </c>
      <c r="E255" s="229" t="s">
        <v>1</v>
      </c>
      <c r="F255" s="230" t="s">
        <v>157</v>
      </c>
      <c r="G255" s="228"/>
      <c r="H255" s="229" t="s">
        <v>1</v>
      </c>
      <c r="I255" s="228"/>
      <c r="J255" s="228"/>
      <c r="K255" s="228"/>
      <c r="L255" s="232"/>
      <c r="M255" s="233"/>
      <c r="N255" s="234"/>
      <c r="O255" s="234"/>
      <c r="P255" s="234"/>
      <c r="Q255" s="234"/>
      <c r="R255" s="234"/>
      <c r="S255" s="234"/>
      <c r="T255" s="235"/>
      <c r="AT255" s="236" t="s">
        <v>152</v>
      </c>
      <c r="AU255" s="236" t="s">
        <v>85</v>
      </c>
      <c r="AV255" s="15" t="s">
        <v>83</v>
      </c>
      <c r="AW255" s="15" t="s">
        <v>31</v>
      </c>
      <c r="AX255" s="15" t="s">
        <v>75</v>
      </c>
      <c r="AY255" s="236" t="s">
        <v>141</v>
      </c>
    </row>
    <row r="256" spans="1:65" s="2" customFormat="1" ht="24.15" customHeight="1" x14ac:dyDescent="0.2">
      <c r="A256" s="34"/>
      <c r="B256" s="35"/>
      <c r="C256" s="186" t="s">
        <v>7</v>
      </c>
      <c r="D256" s="186" t="s">
        <v>143</v>
      </c>
      <c r="E256" s="187" t="s">
        <v>495</v>
      </c>
      <c r="F256" s="188" t="s">
        <v>496</v>
      </c>
      <c r="G256" s="189" t="s">
        <v>146</v>
      </c>
      <c r="H256" s="190">
        <v>6</v>
      </c>
      <c r="I256" s="256"/>
      <c r="J256" s="192">
        <f>ROUND(I256*H256,2)</f>
        <v>0</v>
      </c>
      <c r="K256" s="188" t="s">
        <v>147</v>
      </c>
      <c r="L256" s="193"/>
      <c r="M256" s="194" t="s">
        <v>1</v>
      </c>
      <c r="N256" s="195" t="s">
        <v>40</v>
      </c>
      <c r="O256" s="71"/>
      <c r="P256" s="196">
        <f>O256*H256</f>
        <v>0</v>
      </c>
      <c r="Q256" s="196">
        <v>0.13073000000000001</v>
      </c>
      <c r="R256" s="196">
        <f>Q256*H256</f>
        <v>0.78438000000000008</v>
      </c>
      <c r="S256" s="196">
        <v>0</v>
      </c>
      <c r="T256" s="197">
        <f>S256*H256</f>
        <v>0</v>
      </c>
      <c r="U256" s="34"/>
      <c r="V256" s="34"/>
      <c r="W256" s="34"/>
      <c r="X256" s="34"/>
      <c r="Y256" s="34"/>
      <c r="Z256" s="34"/>
      <c r="AA256" s="34"/>
      <c r="AB256" s="34"/>
      <c r="AC256" s="34"/>
      <c r="AD256" s="34"/>
      <c r="AE256" s="34"/>
      <c r="AR256" s="198" t="s">
        <v>148</v>
      </c>
      <c r="AT256" s="198" t="s">
        <v>143</v>
      </c>
      <c r="AU256" s="198" t="s">
        <v>85</v>
      </c>
      <c r="AY256" s="17" t="s">
        <v>141</v>
      </c>
      <c r="BE256" s="199">
        <f>IF(N256="základní",J256,0)</f>
        <v>0</v>
      </c>
      <c r="BF256" s="199">
        <f>IF(N256="snížená",J256,0)</f>
        <v>0</v>
      </c>
      <c r="BG256" s="199">
        <f>IF(N256="zákl. přenesená",J256,0)</f>
        <v>0</v>
      </c>
      <c r="BH256" s="199">
        <f>IF(N256="sníž. přenesená",J256,0)</f>
        <v>0</v>
      </c>
      <c r="BI256" s="199">
        <f>IF(N256="nulová",J256,0)</f>
        <v>0</v>
      </c>
      <c r="BJ256" s="17" t="s">
        <v>83</v>
      </c>
      <c r="BK256" s="199">
        <f>ROUND(I256*H256,2)</f>
        <v>0</v>
      </c>
      <c r="BL256" s="17" t="s">
        <v>149</v>
      </c>
      <c r="BM256" s="198" t="s">
        <v>497</v>
      </c>
    </row>
    <row r="257" spans="1:65" s="2" customFormat="1" x14ac:dyDescent="0.2">
      <c r="A257" s="34"/>
      <c r="B257" s="35"/>
      <c r="C257" s="36"/>
      <c r="D257" s="200" t="s">
        <v>151</v>
      </c>
      <c r="E257" s="36"/>
      <c r="F257" s="201" t="s">
        <v>496</v>
      </c>
      <c r="G257" s="36"/>
      <c r="H257" s="36"/>
      <c r="I257" s="36"/>
      <c r="J257" s="36"/>
      <c r="K257" s="36"/>
      <c r="L257" s="39"/>
      <c r="M257" s="203"/>
      <c r="N257" s="204"/>
      <c r="O257" s="71"/>
      <c r="P257" s="71"/>
      <c r="Q257" s="71"/>
      <c r="R257" s="71"/>
      <c r="S257" s="71"/>
      <c r="T257" s="72"/>
      <c r="U257" s="34"/>
      <c r="V257" s="34"/>
      <c r="W257" s="34"/>
      <c r="X257" s="34"/>
      <c r="Y257" s="34"/>
      <c r="Z257" s="34"/>
      <c r="AA257" s="34"/>
      <c r="AB257" s="34"/>
      <c r="AC257" s="34"/>
      <c r="AD257" s="34"/>
      <c r="AE257" s="34"/>
      <c r="AT257" s="17" t="s">
        <v>151</v>
      </c>
      <c r="AU257" s="17" t="s">
        <v>85</v>
      </c>
    </row>
    <row r="258" spans="1:65" s="15" customFormat="1" x14ac:dyDescent="0.2">
      <c r="B258" s="227"/>
      <c r="C258" s="228"/>
      <c r="D258" s="200" t="s">
        <v>152</v>
      </c>
      <c r="E258" s="229" t="s">
        <v>1</v>
      </c>
      <c r="F258" s="230" t="s">
        <v>498</v>
      </c>
      <c r="G258" s="228"/>
      <c r="H258" s="229" t="s">
        <v>1</v>
      </c>
      <c r="I258" s="228"/>
      <c r="J258" s="228"/>
      <c r="K258" s="228"/>
      <c r="L258" s="232"/>
      <c r="M258" s="233"/>
      <c r="N258" s="234"/>
      <c r="O258" s="234"/>
      <c r="P258" s="234"/>
      <c r="Q258" s="234"/>
      <c r="R258" s="234"/>
      <c r="S258" s="234"/>
      <c r="T258" s="235"/>
      <c r="AT258" s="236" t="s">
        <v>152</v>
      </c>
      <c r="AU258" s="236" t="s">
        <v>85</v>
      </c>
      <c r="AV258" s="15" t="s">
        <v>83</v>
      </c>
      <c r="AW258" s="15" t="s">
        <v>31</v>
      </c>
      <c r="AX258" s="15" t="s">
        <v>75</v>
      </c>
      <c r="AY258" s="236" t="s">
        <v>141</v>
      </c>
    </row>
    <row r="259" spans="1:65" s="13" customFormat="1" x14ac:dyDescent="0.2">
      <c r="B259" s="205"/>
      <c r="C259" s="206"/>
      <c r="D259" s="200" t="s">
        <v>152</v>
      </c>
      <c r="E259" s="207" t="s">
        <v>1</v>
      </c>
      <c r="F259" s="208" t="s">
        <v>485</v>
      </c>
      <c r="G259" s="206"/>
      <c r="H259" s="209">
        <v>6</v>
      </c>
      <c r="I259" s="206"/>
      <c r="J259" s="206"/>
      <c r="K259" s="206"/>
      <c r="L259" s="211"/>
      <c r="M259" s="212"/>
      <c r="N259" s="213"/>
      <c r="O259" s="213"/>
      <c r="P259" s="213"/>
      <c r="Q259" s="213"/>
      <c r="R259" s="213"/>
      <c r="S259" s="213"/>
      <c r="T259" s="214"/>
      <c r="AT259" s="215" t="s">
        <v>152</v>
      </c>
      <c r="AU259" s="215" t="s">
        <v>85</v>
      </c>
      <c r="AV259" s="13" t="s">
        <v>85</v>
      </c>
      <c r="AW259" s="13" t="s">
        <v>31</v>
      </c>
      <c r="AX259" s="13" t="s">
        <v>75</v>
      </c>
      <c r="AY259" s="215" t="s">
        <v>141</v>
      </c>
    </row>
    <row r="260" spans="1:65" s="14" customFormat="1" x14ac:dyDescent="0.2">
      <c r="B260" s="216"/>
      <c r="C260" s="217"/>
      <c r="D260" s="200" t="s">
        <v>152</v>
      </c>
      <c r="E260" s="218" t="s">
        <v>1</v>
      </c>
      <c r="F260" s="219" t="s">
        <v>156</v>
      </c>
      <c r="G260" s="217"/>
      <c r="H260" s="220">
        <v>6</v>
      </c>
      <c r="I260" s="217"/>
      <c r="J260" s="217"/>
      <c r="K260" s="217"/>
      <c r="L260" s="222"/>
      <c r="M260" s="223"/>
      <c r="N260" s="224"/>
      <c r="O260" s="224"/>
      <c r="P260" s="224"/>
      <c r="Q260" s="224"/>
      <c r="R260" s="224"/>
      <c r="S260" s="224"/>
      <c r="T260" s="225"/>
      <c r="AT260" s="226" t="s">
        <v>152</v>
      </c>
      <c r="AU260" s="226" t="s">
        <v>85</v>
      </c>
      <c r="AV260" s="14" t="s">
        <v>149</v>
      </c>
      <c r="AW260" s="14" t="s">
        <v>31</v>
      </c>
      <c r="AX260" s="14" t="s">
        <v>83</v>
      </c>
      <c r="AY260" s="226" t="s">
        <v>141</v>
      </c>
    </row>
    <row r="261" spans="1:65" s="15" customFormat="1" x14ac:dyDescent="0.2">
      <c r="B261" s="227"/>
      <c r="C261" s="228"/>
      <c r="D261" s="200" t="s">
        <v>152</v>
      </c>
      <c r="E261" s="229" t="s">
        <v>1</v>
      </c>
      <c r="F261" s="230" t="s">
        <v>157</v>
      </c>
      <c r="G261" s="228"/>
      <c r="H261" s="229" t="s">
        <v>1</v>
      </c>
      <c r="I261" s="228"/>
      <c r="J261" s="228"/>
      <c r="K261" s="228"/>
      <c r="L261" s="232"/>
      <c r="M261" s="233"/>
      <c r="N261" s="234"/>
      <c r="O261" s="234"/>
      <c r="P261" s="234"/>
      <c r="Q261" s="234"/>
      <c r="R261" s="234"/>
      <c r="S261" s="234"/>
      <c r="T261" s="235"/>
      <c r="AT261" s="236" t="s">
        <v>152</v>
      </c>
      <c r="AU261" s="236" t="s">
        <v>85</v>
      </c>
      <c r="AV261" s="15" t="s">
        <v>83</v>
      </c>
      <c r="AW261" s="15" t="s">
        <v>31</v>
      </c>
      <c r="AX261" s="15" t="s">
        <v>75</v>
      </c>
      <c r="AY261" s="236" t="s">
        <v>141</v>
      </c>
    </row>
    <row r="262" spans="1:65" s="2" customFormat="1" ht="24.15" customHeight="1" x14ac:dyDescent="0.2">
      <c r="A262" s="34"/>
      <c r="B262" s="35"/>
      <c r="C262" s="186" t="s">
        <v>310</v>
      </c>
      <c r="D262" s="186" t="s">
        <v>143</v>
      </c>
      <c r="E262" s="187" t="s">
        <v>499</v>
      </c>
      <c r="F262" s="188" t="s">
        <v>500</v>
      </c>
      <c r="G262" s="189" t="s">
        <v>146</v>
      </c>
      <c r="H262" s="190">
        <v>6</v>
      </c>
      <c r="I262" s="256"/>
      <c r="J262" s="192">
        <f>ROUND(I262*H262,2)</f>
        <v>0</v>
      </c>
      <c r="K262" s="188" t="s">
        <v>147</v>
      </c>
      <c r="L262" s="193"/>
      <c r="M262" s="194" t="s">
        <v>1</v>
      </c>
      <c r="N262" s="195" t="s">
        <v>40</v>
      </c>
      <c r="O262" s="71"/>
      <c r="P262" s="196">
        <f>O262*H262</f>
        <v>0</v>
      </c>
      <c r="Q262" s="196">
        <v>0.13469</v>
      </c>
      <c r="R262" s="196">
        <f>Q262*H262</f>
        <v>0.80814000000000008</v>
      </c>
      <c r="S262" s="196">
        <v>0</v>
      </c>
      <c r="T262" s="197">
        <f>S262*H262</f>
        <v>0</v>
      </c>
      <c r="U262" s="34"/>
      <c r="V262" s="34"/>
      <c r="W262" s="34"/>
      <c r="X262" s="34"/>
      <c r="Y262" s="34"/>
      <c r="Z262" s="34"/>
      <c r="AA262" s="34"/>
      <c r="AB262" s="34"/>
      <c r="AC262" s="34"/>
      <c r="AD262" s="34"/>
      <c r="AE262" s="34"/>
      <c r="AR262" s="198" t="s">
        <v>148</v>
      </c>
      <c r="AT262" s="198" t="s">
        <v>143</v>
      </c>
      <c r="AU262" s="198" t="s">
        <v>85</v>
      </c>
      <c r="AY262" s="17" t="s">
        <v>141</v>
      </c>
      <c r="BE262" s="199">
        <f>IF(N262="základní",J262,0)</f>
        <v>0</v>
      </c>
      <c r="BF262" s="199">
        <f>IF(N262="snížená",J262,0)</f>
        <v>0</v>
      </c>
      <c r="BG262" s="199">
        <f>IF(N262="zákl. přenesená",J262,0)</f>
        <v>0</v>
      </c>
      <c r="BH262" s="199">
        <f>IF(N262="sníž. přenesená",J262,0)</f>
        <v>0</v>
      </c>
      <c r="BI262" s="199">
        <f>IF(N262="nulová",J262,0)</f>
        <v>0</v>
      </c>
      <c r="BJ262" s="17" t="s">
        <v>83</v>
      </c>
      <c r="BK262" s="199">
        <f>ROUND(I262*H262,2)</f>
        <v>0</v>
      </c>
      <c r="BL262" s="17" t="s">
        <v>149</v>
      </c>
      <c r="BM262" s="198" t="s">
        <v>501</v>
      </c>
    </row>
    <row r="263" spans="1:65" s="2" customFormat="1" x14ac:dyDescent="0.2">
      <c r="A263" s="34"/>
      <c r="B263" s="35"/>
      <c r="C263" s="36"/>
      <c r="D263" s="200" t="s">
        <v>151</v>
      </c>
      <c r="E263" s="36"/>
      <c r="F263" s="201" t="s">
        <v>500</v>
      </c>
      <c r="G263" s="36"/>
      <c r="H263" s="36"/>
      <c r="I263" s="36"/>
      <c r="J263" s="36"/>
      <c r="K263" s="36"/>
      <c r="L263" s="39"/>
      <c r="M263" s="203"/>
      <c r="N263" s="204"/>
      <c r="O263" s="71"/>
      <c r="P263" s="71"/>
      <c r="Q263" s="71"/>
      <c r="R263" s="71"/>
      <c r="S263" s="71"/>
      <c r="T263" s="72"/>
      <c r="U263" s="34"/>
      <c r="V263" s="34"/>
      <c r="W263" s="34"/>
      <c r="X263" s="34"/>
      <c r="Y263" s="34"/>
      <c r="Z263" s="34"/>
      <c r="AA263" s="34"/>
      <c r="AB263" s="34"/>
      <c r="AC263" s="34"/>
      <c r="AD263" s="34"/>
      <c r="AE263" s="34"/>
      <c r="AT263" s="17" t="s">
        <v>151</v>
      </c>
      <c r="AU263" s="17" t="s">
        <v>85</v>
      </c>
    </row>
    <row r="264" spans="1:65" s="15" customFormat="1" x14ac:dyDescent="0.2">
      <c r="B264" s="227"/>
      <c r="C264" s="228"/>
      <c r="D264" s="200" t="s">
        <v>152</v>
      </c>
      <c r="E264" s="229" t="s">
        <v>1</v>
      </c>
      <c r="F264" s="230" t="s">
        <v>502</v>
      </c>
      <c r="G264" s="228"/>
      <c r="H264" s="229" t="s">
        <v>1</v>
      </c>
      <c r="I264" s="228"/>
      <c r="J264" s="228"/>
      <c r="K264" s="228"/>
      <c r="L264" s="232"/>
      <c r="M264" s="233"/>
      <c r="N264" s="234"/>
      <c r="O264" s="234"/>
      <c r="P264" s="234"/>
      <c r="Q264" s="234"/>
      <c r="R264" s="234"/>
      <c r="S264" s="234"/>
      <c r="T264" s="235"/>
      <c r="AT264" s="236" t="s">
        <v>152</v>
      </c>
      <c r="AU264" s="236" t="s">
        <v>85</v>
      </c>
      <c r="AV264" s="15" t="s">
        <v>83</v>
      </c>
      <c r="AW264" s="15" t="s">
        <v>31</v>
      </c>
      <c r="AX264" s="15" t="s">
        <v>75</v>
      </c>
      <c r="AY264" s="236" t="s">
        <v>141</v>
      </c>
    </row>
    <row r="265" spans="1:65" s="13" customFormat="1" x14ac:dyDescent="0.2">
      <c r="B265" s="205"/>
      <c r="C265" s="206"/>
      <c r="D265" s="200" t="s">
        <v>152</v>
      </c>
      <c r="E265" s="207" t="s">
        <v>1</v>
      </c>
      <c r="F265" s="208" t="s">
        <v>485</v>
      </c>
      <c r="G265" s="206"/>
      <c r="H265" s="209">
        <v>6</v>
      </c>
      <c r="I265" s="206"/>
      <c r="J265" s="206"/>
      <c r="K265" s="206"/>
      <c r="L265" s="211"/>
      <c r="M265" s="212"/>
      <c r="N265" s="213"/>
      <c r="O265" s="213"/>
      <c r="P265" s="213"/>
      <c r="Q265" s="213"/>
      <c r="R265" s="213"/>
      <c r="S265" s="213"/>
      <c r="T265" s="214"/>
      <c r="AT265" s="215" t="s">
        <v>152</v>
      </c>
      <c r="AU265" s="215" t="s">
        <v>85</v>
      </c>
      <c r="AV265" s="13" t="s">
        <v>85</v>
      </c>
      <c r="AW265" s="13" t="s">
        <v>31</v>
      </c>
      <c r="AX265" s="13" t="s">
        <v>75</v>
      </c>
      <c r="AY265" s="215" t="s">
        <v>141</v>
      </c>
    </row>
    <row r="266" spans="1:65" s="14" customFormat="1" x14ac:dyDescent="0.2">
      <c r="B266" s="216"/>
      <c r="C266" s="217"/>
      <c r="D266" s="200" t="s">
        <v>152</v>
      </c>
      <c r="E266" s="218" t="s">
        <v>1</v>
      </c>
      <c r="F266" s="219" t="s">
        <v>156</v>
      </c>
      <c r="G266" s="217"/>
      <c r="H266" s="220">
        <v>6</v>
      </c>
      <c r="I266" s="217"/>
      <c r="J266" s="217"/>
      <c r="K266" s="217"/>
      <c r="L266" s="222"/>
      <c r="M266" s="223"/>
      <c r="N266" s="224"/>
      <c r="O266" s="224"/>
      <c r="P266" s="224"/>
      <c r="Q266" s="224"/>
      <c r="R266" s="224"/>
      <c r="S266" s="224"/>
      <c r="T266" s="225"/>
      <c r="AT266" s="226" t="s">
        <v>152</v>
      </c>
      <c r="AU266" s="226" t="s">
        <v>85</v>
      </c>
      <c r="AV266" s="14" t="s">
        <v>149</v>
      </c>
      <c r="AW266" s="14" t="s">
        <v>31</v>
      </c>
      <c r="AX266" s="14" t="s">
        <v>83</v>
      </c>
      <c r="AY266" s="226" t="s">
        <v>141</v>
      </c>
    </row>
    <row r="267" spans="1:65" s="15" customFormat="1" x14ac:dyDescent="0.2">
      <c r="B267" s="227"/>
      <c r="C267" s="228"/>
      <c r="D267" s="200" t="s">
        <v>152</v>
      </c>
      <c r="E267" s="229" t="s">
        <v>1</v>
      </c>
      <c r="F267" s="230" t="s">
        <v>157</v>
      </c>
      <c r="G267" s="228"/>
      <c r="H267" s="229" t="s">
        <v>1</v>
      </c>
      <c r="I267" s="228"/>
      <c r="J267" s="228"/>
      <c r="K267" s="228"/>
      <c r="L267" s="232"/>
      <c r="M267" s="233"/>
      <c r="N267" s="234"/>
      <c r="O267" s="234"/>
      <c r="P267" s="234"/>
      <c r="Q267" s="234"/>
      <c r="R267" s="234"/>
      <c r="S267" s="234"/>
      <c r="T267" s="235"/>
      <c r="AT267" s="236" t="s">
        <v>152</v>
      </c>
      <c r="AU267" s="236" t="s">
        <v>85</v>
      </c>
      <c r="AV267" s="15" t="s">
        <v>83</v>
      </c>
      <c r="AW267" s="15" t="s">
        <v>31</v>
      </c>
      <c r="AX267" s="15" t="s">
        <v>75</v>
      </c>
      <c r="AY267" s="236" t="s">
        <v>141</v>
      </c>
    </row>
    <row r="268" spans="1:65" s="2" customFormat="1" ht="24.15" customHeight="1" x14ac:dyDescent="0.2">
      <c r="A268" s="34"/>
      <c r="B268" s="35"/>
      <c r="C268" s="186" t="s">
        <v>316</v>
      </c>
      <c r="D268" s="186" t="s">
        <v>143</v>
      </c>
      <c r="E268" s="187" t="s">
        <v>503</v>
      </c>
      <c r="F268" s="188" t="s">
        <v>504</v>
      </c>
      <c r="G268" s="189" t="s">
        <v>146</v>
      </c>
      <c r="H268" s="190">
        <v>6</v>
      </c>
      <c r="I268" s="256"/>
      <c r="J268" s="192">
        <f>ROUND(I268*H268,2)</f>
        <v>0</v>
      </c>
      <c r="K268" s="188" t="s">
        <v>147</v>
      </c>
      <c r="L268" s="193"/>
      <c r="M268" s="194" t="s">
        <v>1</v>
      </c>
      <c r="N268" s="195" t="s">
        <v>40</v>
      </c>
      <c r="O268" s="71"/>
      <c r="P268" s="196">
        <f>O268*H268</f>
        <v>0</v>
      </c>
      <c r="Q268" s="196">
        <v>0.13865</v>
      </c>
      <c r="R268" s="196">
        <f>Q268*H268</f>
        <v>0.83189999999999997</v>
      </c>
      <c r="S268" s="196">
        <v>0</v>
      </c>
      <c r="T268" s="197">
        <f>S268*H268</f>
        <v>0</v>
      </c>
      <c r="U268" s="34"/>
      <c r="V268" s="34"/>
      <c r="W268" s="34"/>
      <c r="X268" s="34"/>
      <c r="Y268" s="34"/>
      <c r="Z268" s="34"/>
      <c r="AA268" s="34"/>
      <c r="AB268" s="34"/>
      <c r="AC268" s="34"/>
      <c r="AD268" s="34"/>
      <c r="AE268" s="34"/>
      <c r="AR268" s="198" t="s">
        <v>148</v>
      </c>
      <c r="AT268" s="198" t="s">
        <v>143</v>
      </c>
      <c r="AU268" s="198" t="s">
        <v>85</v>
      </c>
      <c r="AY268" s="17" t="s">
        <v>141</v>
      </c>
      <c r="BE268" s="199">
        <f>IF(N268="základní",J268,0)</f>
        <v>0</v>
      </c>
      <c r="BF268" s="199">
        <f>IF(N268="snížená",J268,0)</f>
        <v>0</v>
      </c>
      <c r="BG268" s="199">
        <f>IF(N268="zákl. přenesená",J268,0)</f>
        <v>0</v>
      </c>
      <c r="BH268" s="199">
        <f>IF(N268="sníž. přenesená",J268,0)</f>
        <v>0</v>
      </c>
      <c r="BI268" s="199">
        <f>IF(N268="nulová",J268,0)</f>
        <v>0</v>
      </c>
      <c r="BJ268" s="17" t="s">
        <v>83</v>
      </c>
      <c r="BK268" s="199">
        <f>ROUND(I268*H268,2)</f>
        <v>0</v>
      </c>
      <c r="BL268" s="17" t="s">
        <v>149</v>
      </c>
      <c r="BM268" s="198" t="s">
        <v>505</v>
      </c>
    </row>
    <row r="269" spans="1:65" s="2" customFormat="1" x14ac:dyDescent="0.2">
      <c r="A269" s="34"/>
      <c r="B269" s="35"/>
      <c r="C269" s="36"/>
      <c r="D269" s="200" t="s">
        <v>151</v>
      </c>
      <c r="E269" s="36"/>
      <c r="F269" s="201" t="s">
        <v>504</v>
      </c>
      <c r="G269" s="36"/>
      <c r="H269" s="36"/>
      <c r="I269" s="36"/>
      <c r="J269" s="36"/>
      <c r="K269" s="36"/>
      <c r="L269" s="39"/>
      <c r="M269" s="203"/>
      <c r="N269" s="204"/>
      <c r="O269" s="71"/>
      <c r="P269" s="71"/>
      <c r="Q269" s="71"/>
      <c r="R269" s="71"/>
      <c r="S269" s="71"/>
      <c r="T269" s="72"/>
      <c r="U269" s="34"/>
      <c r="V269" s="34"/>
      <c r="W269" s="34"/>
      <c r="X269" s="34"/>
      <c r="Y269" s="34"/>
      <c r="Z269" s="34"/>
      <c r="AA269" s="34"/>
      <c r="AB269" s="34"/>
      <c r="AC269" s="34"/>
      <c r="AD269" s="34"/>
      <c r="AE269" s="34"/>
      <c r="AT269" s="17" t="s">
        <v>151</v>
      </c>
      <c r="AU269" s="17" t="s">
        <v>85</v>
      </c>
    </row>
    <row r="270" spans="1:65" s="15" customFormat="1" x14ac:dyDescent="0.2">
      <c r="B270" s="227"/>
      <c r="C270" s="228"/>
      <c r="D270" s="200" t="s">
        <v>152</v>
      </c>
      <c r="E270" s="229" t="s">
        <v>1</v>
      </c>
      <c r="F270" s="230" t="s">
        <v>506</v>
      </c>
      <c r="G270" s="228"/>
      <c r="H270" s="229" t="s">
        <v>1</v>
      </c>
      <c r="I270" s="228"/>
      <c r="J270" s="228"/>
      <c r="K270" s="228"/>
      <c r="L270" s="232"/>
      <c r="M270" s="233"/>
      <c r="N270" s="234"/>
      <c r="O270" s="234"/>
      <c r="P270" s="234"/>
      <c r="Q270" s="234"/>
      <c r="R270" s="234"/>
      <c r="S270" s="234"/>
      <c r="T270" s="235"/>
      <c r="AT270" s="236" t="s">
        <v>152</v>
      </c>
      <c r="AU270" s="236" t="s">
        <v>85</v>
      </c>
      <c r="AV270" s="15" t="s">
        <v>83</v>
      </c>
      <c r="AW270" s="15" t="s">
        <v>31</v>
      </c>
      <c r="AX270" s="15" t="s">
        <v>75</v>
      </c>
      <c r="AY270" s="236" t="s">
        <v>141</v>
      </c>
    </row>
    <row r="271" spans="1:65" s="13" customFormat="1" x14ac:dyDescent="0.2">
      <c r="B271" s="205"/>
      <c r="C271" s="206"/>
      <c r="D271" s="200" t="s">
        <v>152</v>
      </c>
      <c r="E271" s="207" t="s">
        <v>1</v>
      </c>
      <c r="F271" s="208" t="s">
        <v>485</v>
      </c>
      <c r="G271" s="206"/>
      <c r="H271" s="209">
        <v>6</v>
      </c>
      <c r="I271" s="206"/>
      <c r="J271" s="206"/>
      <c r="K271" s="206"/>
      <c r="L271" s="211"/>
      <c r="M271" s="212"/>
      <c r="N271" s="213"/>
      <c r="O271" s="213"/>
      <c r="P271" s="213"/>
      <c r="Q271" s="213"/>
      <c r="R271" s="213"/>
      <c r="S271" s="213"/>
      <c r="T271" s="214"/>
      <c r="AT271" s="215" t="s">
        <v>152</v>
      </c>
      <c r="AU271" s="215" t="s">
        <v>85</v>
      </c>
      <c r="AV271" s="13" t="s">
        <v>85</v>
      </c>
      <c r="AW271" s="13" t="s">
        <v>31</v>
      </c>
      <c r="AX271" s="13" t="s">
        <v>75</v>
      </c>
      <c r="AY271" s="215" t="s">
        <v>141</v>
      </c>
    </row>
    <row r="272" spans="1:65" s="14" customFormat="1" x14ac:dyDescent="0.2">
      <c r="B272" s="216"/>
      <c r="C272" s="217"/>
      <c r="D272" s="200" t="s">
        <v>152</v>
      </c>
      <c r="E272" s="218" t="s">
        <v>1</v>
      </c>
      <c r="F272" s="219" t="s">
        <v>156</v>
      </c>
      <c r="G272" s="217"/>
      <c r="H272" s="220">
        <v>6</v>
      </c>
      <c r="I272" s="217"/>
      <c r="J272" s="217"/>
      <c r="K272" s="217"/>
      <c r="L272" s="222"/>
      <c r="M272" s="223"/>
      <c r="N272" s="224"/>
      <c r="O272" s="224"/>
      <c r="P272" s="224"/>
      <c r="Q272" s="224"/>
      <c r="R272" s="224"/>
      <c r="S272" s="224"/>
      <c r="T272" s="225"/>
      <c r="AT272" s="226" t="s">
        <v>152</v>
      </c>
      <c r="AU272" s="226" t="s">
        <v>85</v>
      </c>
      <c r="AV272" s="14" t="s">
        <v>149</v>
      </c>
      <c r="AW272" s="14" t="s">
        <v>31</v>
      </c>
      <c r="AX272" s="14" t="s">
        <v>83</v>
      </c>
      <c r="AY272" s="226" t="s">
        <v>141</v>
      </c>
    </row>
    <row r="273" spans="1:65" s="15" customFormat="1" x14ac:dyDescent="0.2">
      <c r="B273" s="227"/>
      <c r="C273" s="228"/>
      <c r="D273" s="200" t="s">
        <v>152</v>
      </c>
      <c r="E273" s="229" t="s">
        <v>1</v>
      </c>
      <c r="F273" s="230" t="s">
        <v>157</v>
      </c>
      <c r="G273" s="228"/>
      <c r="H273" s="229" t="s">
        <v>1</v>
      </c>
      <c r="I273" s="228"/>
      <c r="J273" s="228"/>
      <c r="K273" s="228"/>
      <c r="L273" s="232"/>
      <c r="M273" s="233"/>
      <c r="N273" s="234"/>
      <c r="O273" s="234"/>
      <c r="P273" s="234"/>
      <c r="Q273" s="234"/>
      <c r="R273" s="234"/>
      <c r="S273" s="234"/>
      <c r="T273" s="235"/>
      <c r="AT273" s="236" t="s">
        <v>152</v>
      </c>
      <c r="AU273" s="236" t="s">
        <v>85</v>
      </c>
      <c r="AV273" s="15" t="s">
        <v>83</v>
      </c>
      <c r="AW273" s="15" t="s">
        <v>31</v>
      </c>
      <c r="AX273" s="15" t="s">
        <v>75</v>
      </c>
      <c r="AY273" s="236" t="s">
        <v>141</v>
      </c>
    </row>
    <row r="274" spans="1:65" s="2" customFormat="1" ht="24.15" customHeight="1" x14ac:dyDescent="0.2">
      <c r="A274" s="34"/>
      <c r="B274" s="35"/>
      <c r="C274" s="186" t="s">
        <v>321</v>
      </c>
      <c r="D274" s="186" t="s">
        <v>143</v>
      </c>
      <c r="E274" s="187" t="s">
        <v>507</v>
      </c>
      <c r="F274" s="188" t="s">
        <v>508</v>
      </c>
      <c r="G274" s="189" t="s">
        <v>146</v>
      </c>
      <c r="H274" s="190">
        <v>2</v>
      </c>
      <c r="I274" s="256"/>
      <c r="J274" s="192">
        <f>ROUND(I274*H274,2)</f>
        <v>0</v>
      </c>
      <c r="K274" s="188" t="s">
        <v>147</v>
      </c>
      <c r="L274" s="193"/>
      <c r="M274" s="194" t="s">
        <v>1</v>
      </c>
      <c r="N274" s="195" t="s">
        <v>40</v>
      </c>
      <c r="O274" s="71"/>
      <c r="P274" s="196">
        <f>O274*H274</f>
        <v>0</v>
      </c>
      <c r="Q274" s="196">
        <v>0.14262</v>
      </c>
      <c r="R274" s="196">
        <f>Q274*H274</f>
        <v>0.28523999999999999</v>
      </c>
      <c r="S274" s="196">
        <v>0</v>
      </c>
      <c r="T274" s="197">
        <f>S274*H274</f>
        <v>0</v>
      </c>
      <c r="U274" s="34"/>
      <c r="V274" s="34"/>
      <c r="W274" s="34"/>
      <c r="X274" s="34"/>
      <c r="Y274" s="34"/>
      <c r="Z274" s="34"/>
      <c r="AA274" s="34"/>
      <c r="AB274" s="34"/>
      <c r="AC274" s="34"/>
      <c r="AD274" s="34"/>
      <c r="AE274" s="34"/>
      <c r="AR274" s="198" t="s">
        <v>148</v>
      </c>
      <c r="AT274" s="198" t="s">
        <v>143</v>
      </c>
      <c r="AU274" s="198" t="s">
        <v>85</v>
      </c>
      <c r="AY274" s="17" t="s">
        <v>141</v>
      </c>
      <c r="BE274" s="199">
        <f>IF(N274="základní",J274,0)</f>
        <v>0</v>
      </c>
      <c r="BF274" s="199">
        <f>IF(N274="snížená",J274,0)</f>
        <v>0</v>
      </c>
      <c r="BG274" s="199">
        <f>IF(N274="zákl. přenesená",J274,0)</f>
        <v>0</v>
      </c>
      <c r="BH274" s="199">
        <f>IF(N274="sníž. přenesená",J274,0)</f>
        <v>0</v>
      </c>
      <c r="BI274" s="199">
        <f>IF(N274="nulová",J274,0)</f>
        <v>0</v>
      </c>
      <c r="BJ274" s="17" t="s">
        <v>83</v>
      </c>
      <c r="BK274" s="199">
        <f>ROUND(I274*H274,2)</f>
        <v>0</v>
      </c>
      <c r="BL274" s="17" t="s">
        <v>149</v>
      </c>
      <c r="BM274" s="198" t="s">
        <v>509</v>
      </c>
    </row>
    <row r="275" spans="1:65" s="2" customFormat="1" x14ac:dyDescent="0.2">
      <c r="A275" s="34"/>
      <c r="B275" s="35"/>
      <c r="C275" s="36"/>
      <c r="D275" s="200" t="s">
        <v>151</v>
      </c>
      <c r="E275" s="36"/>
      <c r="F275" s="201" t="s">
        <v>508</v>
      </c>
      <c r="G275" s="36"/>
      <c r="H275" s="36"/>
      <c r="I275" s="36"/>
      <c r="J275" s="36"/>
      <c r="K275" s="36"/>
      <c r="L275" s="39"/>
      <c r="M275" s="203"/>
      <c r="N275" s="204"/>
      <c r="O275" s="71"/>
      <c r="P275" s="71"/>
      <c r="Q275" s="71"/>
      <c r="R275" s="71"/>
      <c r="S275" s="71"/>
      <c r="T275" s="72"/>
      <c r="U275" s="34"/>
      <c r="V275" s="34"/>
      <c r="W275" s="34"/>
      <c r="X275" s="34"/>
      <c r="Y275" s="34"/>
      <c r="Z275" s="34"/>
      <c r="AA275" s="34"/>
      <c r="AB275" s="34"/>
      <c r="AC275" s="34"/>
      <c r="AD275" s="34"/>
      <c r="AE275" s="34"/>
      <c r="AT275" s="17" t="s">
        <v>151</v>
      </c>
      <c r="AU275" s="17" t="s">
        <v>85</v>
      </c>
    </row>
    <row r="276" spans="1:65" s="15" customFormat="1" x14ac:dyDescent="0.2">
      <c r="B276" s="227"/>
      <c r="C276" s="228"/>
      <c r="D276" s="200" t="s">
        <v>152</v>
      </c>
      <c r="E276" s="229" t="s">
        <v>1</v>
      </c>
      <c r="F276" s="230" t="s">
        <v>510</v>
      </c>
      <c r="G276" s="228"/>
      <c r="H276" s="229" t="s">
        <v>1</v>
      </c>
      <c r="I276" s="228"/>
      <c r="J276" s="228"/>
      <c r="K276" s="228"/>
      <c r="L276" s="232"/>
      <c r="M276" s="233"/>
      <c r="N276" s="234"/>
      <c r="O276" s="234"/>
      <c r="P276" s="234"/>
      <c r="Q276" s="234"/>
      <c r="R276" s="234"/>
      <c r="S276" s="234"/>
      <c r="T276" s="235"/>
      <c r="AT276" s="236" t="s">
        <v>152</v>
      </c>
      <c r="AU276" s="236" t="s">
        <v>85</v>
      </c>
      <c r="AV276" s="15" t="s">
        <v>83</v>
      </c>
      <c r="AW276" s="15" t="s">
        <v>31</v>
      </c>
      <c r="AX276" s="15" t="s">
        <v>75</v>
      </c>
      <c r="AY276" s="236" t="s">
        <v>141</v>
      </c>
    </row>
    <row r="277" spans="1:65" s="13" customFormat="1" x14ac:dyDescent="0.2">
      <c r="B277" s="205"/>
      <c r="C277" s="206"/>
      <c r="D277" s="200" t="s">
        <v>152</v>
      </c>
      <c r="E277" s="207" t="s">
        <v>1</v>
      </c>
      <c r="F277" s="208" t="s">
        <v>511</v>
      </c>
      <c r="G277" s="206"/>
      <c r="H277" s="209">
        <v>2</v>
      </c>
      <c r="I277" s="206"/>
      <c r="J277" s="206"/>
      <c r="K277" s="206"/>
      <c r="L277" s="211"/>
      <c r="M277" s="212"/>
      <c r="N277" s="213"/>
      <c r="O277" s="213"/>
      <c r="P277" s="213"/>
      <c r="Q277" s="213"/>
      <c r="R277" s="213"/>
      <c r="S277" s="213"/>
      <c r="T277" s="214"/>
      <c r="AT277" s="215" t="s">
        <v>152</v>
      </c>
      <c r="AU277" s="215" t="s">
        <v>85</v>
      </c>
      <c r="AV277" s="13" t="s">
        <v>85</v>
      </c>
      <c r="AW277" s="13" t="s">
        <v>31</v>
      </c>
      <c r="AX277" s="13" t="s">
        <v>75</v>
      </c>
      <c r="AY277" s="215" t="s">
        <v>141</v>
      </c>
    </row>
    <row r="278" spans="1:65" s="14" customFormat="1" x14ac:dyDescent="0.2">
      <c r="B278" s="216"/>
      <c r="C278" s="217"/>
      <c r="D278" s="200" t="s">
        <v>152</v>
      </c>
      <c r="E278" s="218" t="s">
        <v>1</v>
      </c>
      <c r="F278" s="219" t="s">
        <v>156</v>
      </c>
      <c r="G278" s="217"/>
      <c r="H278" s="220">
        <v>2</v>
      </c>
      <c r="I278" s="217"/>
      <c r="J278" s="217"/>
      <c r="K278" s="217"/>
      <c r="L278" s="222"/>
      <c r="M278" s="223"/>
      <c r="N278" s="224"/>
      <c r="O278" s="224"/>
      <c r="P278" s="224"/>
      <c r="Q278" s="224"/>
      <c r="R278" s="224"/>
      <c r="S278" s="224"/>
      <c r="T278" s="225"/>
      <c r="AT278" s="226" t="s">
        <v>152</v>
      </c>
      <c r="AU278" s="226" t="s">
        <v>85</v>
      </c>
      <c r="AV278" s="14" t="s">
        <v>149</v>
      </c>
      <c r="AW278" s="14" t="s">
        <v>31</v>
      </c>
      <c r="AX278" s="14" t="s">
        <v>83</v>
      </c>
      <c r="AY278" s="226" t="s">
        <v>141</v>
      </c>
    </row>
    <row r="279" spans="1:65" s="15" customFormat="1" x14ac:dyDescent="0.2">
      <c r="B279" s="227"/>
      <c r="C279" s="228"/>
      <c r="D279" s="200" t="s">
        <v>152</v>
      </c>
      <c r="E279" s="229" t="s">
        <v>1</v>
      </c>
      <c r="F279" s="230" t="s">
        <v>157</v>
      </c>
      <c r="G279" s="228"/>
      <c r="H279" s="229" t="s">
        <v>1</v>
      </c>
      <c r="I279" s="228"/>
      <c r="J279" s="228"/>
      <c r="K279" s="228"/>
      <c r="L279" s="232"/>
      <c r="M279" s="233"/>
      <c r="N279" s="234"/>
      <c r="O279" s="234"/>
      <c r="P279" s="234"/>
      <c r="Q279" s="234"/>
      <c r="R279" s="234"/>
      <c r="S279" s="234"/>
      <c r="T279" s="235"/>
      <c r="AT279" s="236" t="s">
        <v>152</v>
      </c>
      <c r="AU279" s="236" t="s">
        <v>85</v>
      </c>
      <c r="AV279" s="15" t="s">
        <v>83</v>
      </c>
      <c r="AW279" s="15" t="s">
        <v>31</v>
      </c>
      <c r="AX279" s="15" t="s">
        <v>75</v>
      </c>
      <c r="AY279" s="236" t="s">
        <v>141</v>
      </c>
    </row>
    <row r="280" spans="1:65" s="2" customFormat="1" ht="24.15" customHeight="1" x14ac:dyDescent="0.2">
      <c r="A280" s="34"/>
      <c r="B280" s="35"/>
      <c r="C280" s="186" t="s">
        <v>328</v>
      </c>
      <c r="D280" s="186" t="s">
        <v>143</v>
      </c>
      <c r="E280" s="187" t="s">
        <v>512</v>
      </c>
      <c r="F280" s="188" t="s">
        <v>513</v>
      </c>
      <c r="G280" s="189" t="s">
        <v>146</v>
      </c>
      <c r="H280" s="190">
        <v>4</v>
      </c>
      <c r="I280" s="256"/>
      <c r="J280" s="192">
        <f>ROUND(I280*H280,2)</f>
        <v>0</v>
      </c>
      <c r="K280" s="188" t="s">
        <v>147</v>
      </c>
      <c r="L280" s="193"/>
      <c r="M280" s="194" t="s">
        <v>1</v>
      </c>
      <c r="N280" s="195" t="s">
        <v>40</v>
      </c>
      <c r="O280" s="71"/>
      <c r="P280" s="196">
        <f>O280*H280</f>
        <v>0</v>
      </c>
      <c r="Q280" s="196">
        <v>0.14657999999999999</v>
      </c>
      <c r="R280" s="196">
        <f>Q280*H280</f>
        <v>0.58631999999999995</v>
      </c>
      <c r="S280" s="196">
        <v>0</v>
      </c>
      <c r="T280" s="197">
        <f>S280*H280</f>
        <v>0</v>
      </c>
      <c r="U280" s="34"/>
      <c r="V280" s="34"/>
      <c r="W280" s="34"/>
      <c r="X280" s="34"/>
      <c r="Y280" s="34"/>
      <c r="Z280" s="34"/>
      <c r="AA280" s="34"/>
      <c r="AB280" s="34"/>
      <c r="AC280" s="34"/>
      <c r="AD280" s="34"/>
      <c r="AE280" s="34"/>
      <c r="AR280" s="198" t="s">
        <v>148</v>
      </c>
      <c r="AT280" s="198" t="s">
        <v>143</v>
      </c>
      <c r="AU280" s="198" t="s">
        <v>85</v>
      </c>
      <c r="AY280" s="17" t="s">
        <v>141</v>
      </c>
      <c r="BE280" s="199">
        <f>IF(N280="základní",J280,0)</f>
        <v>0</v>
      </c>
      <c r="BF280" s="199">
        <f>IF(N280="snížená",J280,0)</f>
        <v>0</v>
      </c>
      <c r="BG280" s="199">
        <f>IF(N280="zákl. přenesená",J280,0)</f>
        <v>0</v>
      </c>
      <c r="BH280" s="199">
        <f>IF(N280="sníž. přenesená",J280,0)</f>
        <v>0</v>
      </c>
      <c r="BI280" s="199">
        <f>IF(N280="nulová",J280,0)</f>
        <v>0</v>
      </c>
      <c r="BJ280" s="17" t="s">
        <v>83</v>
      </c>
      <c r="BK280" s="199">
        <f>ROUND(I280*H280,2)</f>
        <v>0</v>
      </c>
      <c r="BL280" s="17" t="s">
        <v>149</v>
      </c>
      <c r="BM280" s="198" t="s">
        <v>514</v>
      </c>
    </row>
    <row r="281" spans="1:65" s="2" customFormat="1" x14ac:dyDescent="0.2">
      <c r="A281" s="34"/>
      <c r="B281" s="35"/>
      <c r="C281" s="36"/>
      <c r="D281" s="200" t="s">
        <v>151</v>
      </c>
      <c r="E281" s="36"/>
      <c r="F281" s="201" t="s">
        <v>513</v>
      </c>
      <c r="G281" s="36"/>
      <c r="H281" s="36"/>
      <c r="I281" s="36"/>
      <c r="J281" s="36"/>
      <c r="K281" s="36"/>
      <c r="L281" s="39"/>
      <c r="M281" s="203"/>
      <c r="N281" s="204"/>
      <c r="O281" s="71"/>
      <c r="P281" s="71"/>
      <c r="Q281" s="71"/>
      <c r="R281" s="71"/>
      <c r="S281" s="71"/>
      <c r="T281" s="72"/>
      <c r="U281" s="34"/>
      <c r="V281" s="34"/>
      <c r="W281" s="34"/>
      <c r="X281" s="34"/>
      <c r="Y281" s="34"/>
      <c r="Z281" s="34"/>
      <c r="AA281" s="34"/>
      <c r="AB281" s="34"/>
      <c r="AC281" s="34"/>
      <c r="AD281" s="34"/>
      <c r="AE281" s="34"/>
      <c r="AT281" s="17" t="s">
        <v>151</v>
      </c>
      <c r="AU281" s="17" t="s">
        <v>85</v>
      </c>
    </row>
    <row r="282" spans="1:65" s="15" customFormat="1" x14ac:dyDescent="0.2">
      <c r="B282" s="227"/>
      <c r="C282" s="228"/>
      <c r="D282" s="200" t="s">
        <v>152</v>
      </c>
      <c r="E282" s="229" t="s">
        <v>1</v>
      </c>
      <c r="F282" s="230" t="s">
        <v>515</v>
      </c>
      <c r="G282" s="228"/>
      <c r="H282" s="229" t="s">
        <v>1</v>
      </c>
      <c r="I282" s="228"/>
      <c r="J282" s="228"/>
      <c r="K282" s="228"/>
      <c r="L282" s="232"/>
      <c r="M282" s="233"/>
      <c r="N282" s="234"/>
      <c r="O282" s="234"/>
      <c r="P282" s="234"/>
      <c r="Q282" s="234"/>
      <c r="R282" s="234"/>
      <c r="S282" s="234"/>
      <c r="T282" s="235"/>
      <c r="AT282" s="236" t="s">
        <v>152</v>
      </c>
      <c r="AU282" s="236" t="s">
        <v>85</v>
      </c>
      <c r="AV282" s="15" t="s">
        <v>83</v>
      </c>
      <c r="AW282" s="15" t="s">
        <v>31</v>
      </c>
      <c r="AX282" s="15" t="s">
        <v>75</v>
      </c>
      <c r="AY282" s="236" t="s">
        <v>141</v>
      </c>
    </row>
    <row r="283" spans="1:65" s="13" customFormat="1" x14ac:dyDescent="0.2">
      <c r="B283" s="205"/>
      <c r="C283" s="206"/>
      <c r="D283" s="200" t="s">
        <v>152</v>
      </c>
      <c r="E283" s="207" t="s">
        <v>1</v>
      </c>
      <c r="F283" s="208" t="s">
        <v>494</v>
      </c>
      <c r="G283" s="206"/>
      <c r="H283" s="209">
        <v>4</v>
      </c>
      <c r="I283" s="206"/>
      <c r="J283" s="206"/>
      <c r="K283" s="206"/>
      <c r="L283" s="211"/>
      <c r="M283" s="212"/>
      <c r="N283" s="213"/>
      <c r="O283" s="213"/>
      <c r="P283" s="213"/>
      <c r="Q283" s="213"/>
      <c r="R283" s="213"/>
      <c r="S283" s="213"/>
      <c r="T283" s="214"/>
      <c r="AT283" s="215" t="s">
        <v>152</v>
      </c>
      <c r="AU283" s="215" t="s">
        <v>85</v>
      </c>
      <c r="AV283" s="13" t="s">
        <v>85</v>
      </c>
      <c r="AW283" s="13" t="s">
        <v>31</v>
      </c>
      <c r="AX283" s="13" t="s">
        <v>75</v>
      </c>
      <c r="AY283" s="215" t="s">
        <v>141</v>
      </c>
    </row>
    <row r="284" spans="1:65" s="14" customFormat="1" x14ac:dyDescent="0.2">
      <c r="B284" s="216"/>
      <c r="C284" s="217"/>
      <c r="D284" s="200" t="s">
        <v>152</v>
      </c>
      <c r="E284" s="218" t="s">
        <v>1</v>
      </c>
      <c r="F284" s="219" t="s">
        <v>156</v>
      </c>
      <c r="G284" s="217"/>
      <c r="H284" s="220">
        <v>4</v>
      </c>
      <c r="I284" s="217"/>
      <c r="J284" s="217"/>
      <c r="K284" s="217"/>
      <c r="L284" s="222"/>
      <c r="M284" s="223"/>
      <c r="N284" s="224"/>
      <c r="O284" s="224"/>
      <c r="P284" s="224"/>
      <c r="Q284" s="224"/>
      <c r="R284" s="224"/>
      <c r="S284" s="224"/>
      <c r="T284" s="225"/>
      <c r="AT284" s="226" t="s">
        <v>152</v>
      </c>
      <c r="AU284" s="226" t="s">
        <v>85</v>
      </c>
      <c r="AV284" s="14" t="s">
        <v>149</v>
      </c>
      <c r="AW284" s="14" t="s">
        <v>31</v>
      </c>
      <c r="AX284" s="14" t="s">
        <v>83</v>
      </c>
      <c r="AY284" s="226" t="s">
        <v>141</v>
      </c>
    </row>
    <row r="285" spans="1:65" s="15" customFormat="1" x14ac:dyDescent="0.2">
      <c r="B285" s="227"/>
      <c r="C285" s="228"/>
      <c r="D285" s="200" t="s">
        <v>152</v>
      </c>
      <c r="E285" s="229" t="s">
        <v>1</v>
      </c>
      <c r="F285" s="230" t="s">
        <v>157</v>
      </c>
      <c r="G285" s="228"/>
      <c r="H285" s="229" t="s">
        <v>1</v>
      </c>
      <c r="I285" s="228"/>
      <c r="J285" s="228"/>
      <c r="K285" s="228"/>
      <c r="L285" s="232"/>
      <c r="M285" s="233"/>
      <c r="N285" s="234"/>
      <c r="O285" s="234"/>
      <c r="P285" s="234"/>
      <c r="Q285" s="234"/>
      <c r="R285" s="234"/>
      <c r="S285" s="234"/>
      <c r="T285" s="235"/>
      <c r="AT285" s="236" t="s">
        <v>152</v>
      </c>
      <c r="AU285" s="236" t="s">
        <v>85</v>
      </c>
      <c r="AV285" s="15" t="s">
        <v>83</v>
      </c>
      <c r="AW285" s="15" t="s">
        <v>31</v>
      </c>
      <c r="AX285" s="15" t="s">
        <v>75</v>
      </c>
      <c r="AY285" s="236" t="s">
        <v>141</v>
      </c>
    </row>
    <row r="286" spans="1:65" s="2" customFormat="1" ht="24.15" customHeight="1" x14ac:dyDescent="0.2">
      <c r="A286" s="34"/>
      <c r="B286" s="35"/>
      <c r="C286" s="186" t="s">
        <v>335</v>
      </c>
      <c r="D286" s="186" t="s">
        <v>143</v>
      </c>
      <c r="E286" s="187" t="s">
        <v>516</v>
      </c>
      <c r="F286" s="188" t="s">
        <v>517</v>
      </c>
      <c r="G286" s="189" t="s">
        <v>146</v>
      </c>
      <c r="H286" s="190">
        <v>4</v>
      </c>
      <c r="I286" s="256"/>
      <c r="J286" s="192">
        <f>ROUND(I286*H286,2)</f>
        <v>0</v>
      </c>
      <c r="K286" s="188" t="s">
        <v>147</v>
      </c>
      <c r="L286" s="193"/>
      <c r="M286" s="194" t="s">
        <v>1</v>
      </c>
      <c r="N286" s="195" t="s">
        <v>40</v>
      </c>
      <c r="O286" s="71"/>
      <c r="P286" s="196">
        <f>O286*H286</f>
        <v>0</v>
      </c>
      <c r="Q286" s="196">
        <v>0.15054000000000001</v>
      </c>
      <c r="R286" s="196">
        <f>Q286*H286</f>
        <v>0.60216000000000003</v>
      </c>
      <c r="S286" s="196">
        <v>0</v>
      </c>
      <c r="T286" s="197">
        <f>S286*H286</f>
        <v>0</v>
      </c>
      <c r="U286" s="34"/>
      <c r="V286" s="34"/>
      <c r="W286" s="34"/>
      <c r="X286" s="34"/>
      <c r="Y286" s="34"/>
      <c r="Z286" s="34"/>
      <c r="AA286" s="34"/>
      <c r="AB286" s="34"/>
      <c r="AC286" s="34"/>
      <c r="AD286" s="34"/>
      <c r="AE286" s="34"/>
      <c r="AR286" s="198" t="s">
        <v>148</v>
      </c>
      <c r="AT286" s="198" t="s">
        <v>143</v>
      </c>
      <c r="AU286" s="198" t="s">
        <v>85</v>
      </c>
      <c r="AY286" s="17" t="s">
        <v>141</v>
      </c>
      <c r="BE286" s="199">
        <f>IF(N286="základní",J286,0)</f>
        <v>0</v>
      </c>
      <c r="BF286" s="199">
        <f>IF(N286="snížená",J286,0)</f>
        <v>0</v>
      </c>
      <c r="BG286" s="199">
        <f>IF(N286="zákl. přenesená",J286,0)</f>
        <v>0</v>
      </c>
      <c r="BH286" s="199">
        <f>IF(N286="sníž. přenesená",J286,0)</f>
        <v>0</v>
      </c>
      <c r="BI286" s="199">
        <f>IF(N286="nulová",J286,0)</f>
        <v>0</v>
      </c>
      <c r="BJ286" s="17" t="s">
        <v>83</v>
      </c>
      <c r="BK286" s="199">
        <f>ROUND(I286*H286,2)</f>
        <v>0</v>
      </c>
      <c r="BL286" s="17" t="s">
        <v>149</v>
      </c>
      <c r="BM286" s="198" t="s">
        <v>518</v>
      </c>
    </row>
    <row r="287" spans="1:65" s="2" customFormat="1" x14ac:dyDescent="0.2">
      <c r="A287" s="34"/>
      <c r="B287" s="35"/>
      <c r="C287" s="36"/>
      <c r="D287" s="200" t="s">
        <v>151</v>
      </c>
      <c r="E287" s="36"/>
      <c r="F287" s="201" t="s">
        <v>517</v>
      </c>
      <c r="G287" s="36"/>
      <c r="H287" s="36"/>
      <c r="I287" s="36"/>
      <c r="J287" s="36"/>
      <c r="K287" s="36"/>
      <c r="L287" s="39"/>
      <c r="M287" s="203"/>
      <c r="N287" s="204"/>
      <c r="O287" s="71"/>
      <c r="P287" s="71"/>
      <c r="Q287" s="71"/>
      <c r="R287" s="71"/>
      <c r="S287" s="71"/>
      <c r="T287" s="72"/>
      <c r="U287" s="34"/>
      <c r="V287" s="34"/>
      <c r="W287" s="34"/>
      <c r="X287" s="34"/>
      <c r="Y287" s="34"/>
      <c r="Z287" s="34"/>
      <c r="AA287" s="34"/>
      <c r="AB287" s="34"/>
      <c r="AC287" s="34"/>
      <c r="AD287" s="34"/>
      <c r="AE287" s="34"/>
      <c r="AT287" s="17" t="s">
        <v>151</v>
      </c>
      <c r="AU287" s="17" t="s">
        <v>85</v>
      </c>
    </row>
    <row r="288" spans="1:65" s="15" customFormat="1" x14ac:dyDescent="0.2">
      <c r="B288" s="227"/>
      <c r="C288" s="228"/>
      <c r="D288" s="200" t="s">
        <v>152</v>
      </c>
      <c r="E288" s="229" t="s">
        <v>1</v>
      </c>
      <c r="F288" s="230" t="s">
        <v>519</v>
      </c>
      <c r="G288" s="228"/>
      <c r="H288" s="229" t="s">
        <v>1</v>
      </c>
      <c r="I288" s="228"/>
      <c r="J288" s="228"/>
      <c r="K288" s="228"/>
      <c r="L288" s="232"/>
      <c r="M288" s="233"/>
      <c r="N288" s="234"/>
      <c r="O288" s="234"/>
      <c r="P288" s="234"/>
      <c r="Q288" s="234"/>
      <c r="R288" s="234"/>
      <c r="S288" s="234"/>
      <c r="T288" s="235"/>
      <c r="AT288" s="236" t="s">
        <v>152</v>
      </c>
      <c r="AU288" s="236" t="s">
        <v>85</v>
      </c>
      <c r="AV288" s="15" t="s">
        <v>83</v>
      </c>
      <c r="AW288" s="15" t="s">
        <v>31</v>
      </c>
      <c r="AX288" s="15" t="s">
        <v>75</v>
      </c>
      <c r="AY288" s="236" t="s">
        <v>141</v>
      </c>
    </row>
    <row r="289" spans="1:65" s="13" customFormat="1" x14ac:dyDescent="0.2">
      <c r="B289" s="205"/>
      <c r="C289" s="206"/>
      <c r="D289" s="200" t="s">
        <v>152</v>
      </c>
      <c r="E289" s="207" t="s">
        <v>1</v>
      </c>
      <c r="F289" s="208" t="s">
        <v>494</v>
      </c>
      <c r="G289" s="206"/>
      <c r="H289" s="209">
        <v>4</v>
      </c>
      <c r="I289" s="206"/>
      <c r="J289" s="206"/>
      <c r="K289" s="206"/>
      <c r="L289" s="211"/>
      <c r="M289" s="212"/>
      <c r="N289" s="213"/>
      <c r="O289" s="213"/>
      <c r="P289" s="213"/>
      <c r="Q289" s="213"/>
      <c r="R289" s="213"/>
      <c r="S289" s="213"/>
      <c r="T289" s="214"/>
      <c r="AT289" s="215" t="s">
        <v>152</v>
      </c>
      <c r="AU289" s="215" t="s">
        <v>85</v>
      </c>
      <c r="AV289" s="13" t="s">
        <v>85</v>
      </c>
      <c r="AW289" s="13" t="s">
        <v>31</v>
      </c>
      <c r="AX289" s="13" t="s">
        <v>75</v>
      </c>
      <c r="AY289" s="215" t="s">
        <v>141</v>
      </c>
    </row>
    <row r="290" spans="1:65" s="14" customFormat="1" x14ac:dyDescent="0.2">
      <c r="B290" s="216"/>
      <c r="C290" s="217"/>
      <c r="D290" s="200" t="s">
        <v>152</v>
      </c>
      <c r="E290" s="218" t="s">
        <v>1</v>
      </c>
      <c r="F290" s="219" t="s">
        <v>156</v>
      </c>
      <c r="G290" s="217"/>
      <c r="H290" s="220">
        <v>4</v>
      </c>
      <c r="I290" s="217"/>
      <c r="J290" s="217"/>
      <c r="K290" s="217"/>
      <c r="L290" s="222"/>
      <c r="M290" s="223"/>
      <c r="N290" s="224"/>
      <c r="O290" s="224"/>
      <c r="P290" s="224"/>
      <c r="Q290" s="224"/>
      <c r="R290" s="224"/>
      <c r="S290" s="224"/>
      <c r="T290" s="225"/>
      <c r="AT290" s="226" t="s">
        <v>152</v>
      </c>
      <c r="AU290" s="226" t="s">
        <v>85</v>
      </c>
      <c r="AV290" s="14" t="s">
        <v>149</v>
      </c>
      <c r="AW290" s="14" t="s">
        <v>31</v>
      </c>
      <c r="AX290" s="14" t="s">
        <v>83</v>
      </c>
      <c r="AY290" s="226" t="s">
        <v>141</v>
      </c>
    </row>
    <row r="291" spans="1:65" s="15" customFormat="1" x14ac:dyDescent="0.2">
      <c r="B291" s="227"/>
      <c r="C291" s="228"/>
      <c r="D291" s="200" t="s">
        <v>152</v>
      </c>
      <c r="E291" s="229" t="s">
        <v>1</v>
      </c>
      <c r="F291" s="230" t="s">
        <v>157</v>
      </c>
      <c r="G291" s="228"/>
      <c r="H291" s="229" t="s">
        <v>1</v>
      </c>
      <c r="I291" s="228"/>
      <c r="J291" s="228"/>
      <c r="K291" s="228"/>
      <c r="L291" s="232"/>
      <c r="M291" s="233"/>
      <c r="N291" s="234"/>
      <c r="O291" s="234"/>
      <c r="P291" s="234"/>
      <c r="Q291" s="234"/>
      <c r="R291" s="234"/>
      <c r="S291" s="234"/>
      <c r="T291" s="235"/>
      <c r="AT291" s="236" t="s">
        <v>152</v>
      </c>
      <c r="AU291" s="236" t="s">
        <v>85</v>
      </c>
      <c r="AV291" s="15" t="s">
        <v>83</v>
      </c>
      <c r="AW291" s="15" t="s">
        <v>31</v>
      </c>
      <c r="AX291" s="15" t="s">
        <v>75</v>
      </c>
      <c r="AY291" s="236" t="s">
        <v>141</v>
      </c>
    </row>
    <row r="292" spans="1:65" s="2" customFormat="1" ht="24.15" customHeight="1" x14ac:dyDescent="0.2">
      <c r="A292" s="34"/>
      <c r="B292" s="35"/>
      <c r="C292" s="186" t="s">
        <v>344</v>
      </c>
      <c r="D292" s="186" t="s">
        <v>143</v>
      </c>
      <c r="E292" s="187" t="s">
        <v>520</v>
      </c>
      <c r="F292" s="188" t="s">
        <v>521</v>
      </c>
      <c r="G292" s="189" t="s">
        <v>146</v>
      </c>
      <c r="H292" s="190">
        <v>2</v>
      </c>
      <c r="I292" s="256"/>
      <c r="J292" s="192">
        <f>ROUND(I292*H292,2)</f>
        <v>0</v>
      </c>
      <c r="K292" s="188" t="s">
        <v>147</v>
      </c>
      <c r="L292" s="193"/>
      <c r="M292" s="194" t="s">
        <v>1</v>
      </c>
      <c r="N292" s="195" t="s">
        <v>40</v>
      </c>
      <c r="O292" s="71"/>
      <c r="P292" s="196">
        <f>O292*H292</f>
        <v>0</v>
      </c>
      <c r="Q292" s="196">
        <v>0.1545</v>
      </c>
      <c r="R292" s="196">
        <f>Q292*H292</f>
        <v>0.309</v>
      </c>
      <c r="S292" s="196">
        <v>0</v>
      </c>
      <c r="T292" s="197">
        <f>S292*H292</f>
        <v>0</v>
      </c>
      <c r="U292" s="34"/>
      <c r="V292" s="34"/>
      <c r="W292" s="34"/>
      <c r="X292" s="34"/>
      <c r="Y292" s="34"/>
      <c r="Z292" s="34"/>
      <c r="AA292" s="34"/>
      <c r="AB292" s="34"/>
      <c r="AC292" s="34"/>
      <c r="AD292" s="34"/>
      <c r="AE292" s="34"/>
      <c r="AR292" s="198" t="s">
        <v>148</v>
      </c>
      <c r="AT292" s="198" t="s">
        <v>143</v>
      </c>
      <c r="AU292" s="198" t="s">
        <v>85</v>
      </c>
      <c r="AY292" s="17" t="s">
        <v>141</v>
      </c>
      <c r="BE292" s="199">
        <f>IF(N292="základní",J292,0)</f>
        <v>0</v>
      </c>
      <c r="BF292" s="199">
        <f>IF(N292="snížená",J292,0)</f>
        <v>0</v>
      </c>
      <c r="BG292" s="199">
        <f>IF(N292="zákl. přenesená",J292,0)</f>
        <v>0</v>
      </c>
      <c r="BH292" s="199">
        <f>IF(N292="sníž. přenesená",J292,0)</f>
        <v>0</v>
      </c>
      <c r="BI292" s="199">
        <f>IF(N292="nulová",J292,0)</f>
        <v>0</v>
      </c>
      <c r="BJ292" s="17" t="s">
        <v>83</v>
      </c>
      <c r="BK292" s="199">
        <f>ROUND(I292*H292,2)</f>
        <v>0</v>
      </c>
      <c r="BL292" s="17" t="s">
        <v>149</v>
      </c>
      <c r="BM292" s="198" t="s">
        <v>522</v>
      </c>
    </row>
    <row r="293" spans="1:65" s="2" customFormat="1" x14ac:dyDescent="0.2">
      <c r="A293" s="34"/>
      <c r="B293" s="35"/>
      <c r="C293" s="36"/>
      <c r="D293" s="200" t="s">
        <v>151</v>
      </c>
      <c r="E293" s="36"/>
      <c r="F293" s="201" t="s">
        <v>521</v>
      </c>
      <c r="G293" s="36"/>
      <c r="H293" s="36"/>
      <c r="I293" s="36"/>
      <c r="J293" s="36"/>
      <c r="K293" s="36"/>
      <c r="L293" s="39"/>
      <c r="M293" s="203"/>
      <c r="N293" s="204"/>
      <c r="O293" s="71"/>
      <c r="P293" s="71"/>
      <c r="Q293" s="71"/>
      <c r="R293" s="71"/>
      <c r="S293" s="71"/>
      <c r="T293" s="72"/>
      <c r="U293" s="34"/>
      <c r="V293" s="34"/>
      <c r="W293" s="34"/>
      <c r="X293" s="34"/>
      <c r="Y293" s="34"/>
      <c r="Z293" s="34"/>
      <c r="AA293" s="34"/>
      <c r="AB293" s="34"/>
      <c r="AC293" s="34"/>
      <c r="AD293" s="34"/>
      <c r="AE293" s="34"/>
      <c r="AT293" s="17" t="s">
        <v>151</v>
      </c>
      <c r="AU293" s="17" t="s">
        <v>85</v>
      </c>
    </row>
    <row r="294" spans="1:65" s="15" customFormat="1" x14ac:dyDescent="0.2">
      <c r="B294" s="227"/>
      <c r="C294" s="228"/>
      <c r="D294" s="200" t="s">
        <v>152</v>
      </c>
      <c r="E294" s="229" t="s">
        <v>1</v>
      </c>
      <c r="F294" s="230" t="s">
        <v>523</v>
      </c>
      <c r="G294" s="228"/>
      <c r="H294" s="229" t="s">
        <v>1</v>
      </c>
      <c r="I294" s="228"/>
      <c r="J294" s="228"/>
      <c r="K294" s="228"/>
      <c r="L294" s="232"/>
      <c r="M294" s="233"/>
      <c r="N294" s="234"/>
      <c r="O294" s="234"/>
      <c r="P294" s="234"/>
      <c r="Q294" s="234"/>
      <c r="R294" s="234"/>
      <c r="S294" s="234"/>
      <c r="T294" s="235"/>
      <c r="AT294" s="236" t="s">
        <v>152</v>
      </c>
      <c r="AU294" s="236" t="s">
        <v>85</v>
      </c>
      <c r="AV294" s="15" t="s">
        <v>83</v>
      </c>
      <c r="AW294" s="15" t="s">
        <v>31</v>
      </c>
      <c r="AX294" s="15" t="s">
        <v>75</v>
      </c>
      <c r="AY294" s="236" t="s">
        <v>141</v>
      </c>
    </row>
    <row r="295" spans="1:65" s="13" customFormat="1" x14ac:dyDescent="0.2">
      <c r="B295" s="205"/>
      <c r="C295" s="206"/>
      <c r="D295" s="200" t="s">
        <v>152</v>
      </c>
      <c r="E295" s="207" t="s">
        <v>1</v>
      </c>
      <c r="F295" s="208" t="s">
        <v>511</v>
      </c>
      <c r="G295" s="206"/>
      <c r="H295" s="209">
        <v>2</v>
      </c>
      <c r="I295" s="206"/>
      <c r="J295" s="206"/>
      <c r="K295" s="206"/>
      <c r="L295" s="211"/>
      <c r="M295" s="212"/>
      <c r="N295" s="213"/>
      <c r="O295" s="213"/>
      <c r="P295" s="213"/>
      <c r="Q295" s="213"/>
      <c r="R295" s="213"/>
      <c r="S295" s="213"/>
      <c r="T295" s="214"/>
      <c r="AT295" s="215" t="s">
        <v>152</v>
      </c>
      <c r="AU295" s="215" t="s">
        <v>85</v>
      </c>
      <c r="AV295" s="13" t="s">
        <v>85</v>
      </c>
      <c r="AW295" s="13" t="s">
        <v>31</v>
      </c>
      <c r="AX295" s="13" t="s">
        <v>75</v>
      </c>
      <c r="AY295" s="215" t="s">
        <v>141</v>
      </c>
    </row>
    <row r="296" spans="1:65" s="14" customFormat="1" x14ac:dyDescent="0.2">
      <c r="B296" s="216"/>
      <c r="C296" s="217"/>
      <c r="D296" s="200" t="s">
        <v>152</v>
      </c>
      <c r="E296" s="218" t="s">
        <v>1</v>
      </c>
      <c r="F296" s="219" t="s">
        <v>156</v>
      </c>
      <c r="G296" s="217"/>
      <c r="H296" s="220">
        <v>2</v>
      </c>
      <c r="I296" s="217"/>
      <c r="J296" s="217"/>
      <c r="K296" s="217"/>
      <c r="L296" s="222"/>
      <c r="M296" s="223"/>
      <c r="N296" s="224"/>
      <c r="O296" s="224"/>
      <c r="P296" s="224"/>
      <c r="Q296" s="224"/>
      <c r="R296" s="224"/>
      <c r="S296" s="224"/>
      <c r="T296" s="225"/>
      <c r="AT296" s="226" t="s">
        <v>152</v>
      </c>
      <c r="AU296" s="226" t="s">
        <v>85</v>
      </c>
      <c r="AV296" s="14" t="s">
        <v>149</v>
      </c>
      <c r="AW296" s="14" t="s">
        <v>31</v>
      </c>
      <c r="AX296" s="14" t="s">
        <v>83</v>
      </c>
      <c r="AY296" s="226" t="s">
        <v>141</v>
      </c>
    </row>
    <row r="297" spans="1:65" s="15" customFormat="1" x14ac:dyDescent="0.2">
      <c r="B297" s="227"/>
      <c r="C297" s="228"/>
      <c r="D297" s="200" t="s">
        <v>152</v>
      </c>
      <c r="E297" s="229" t="s">
        <v>1</v>
      </c>
      <c r="F297" s="230" t="s">
        <v>157</v>
      </c>
      <c r="G297" s="228"/>
      <c r="H297" s="229" t="s">
        <v>1</v>
      </c>
      <c r="I297" s="228"/>
      <c r="J297" s="228"/>
      <c r="K297" s="228"/>
      <c r="L297" s="232"/>
      <c r="M297" s="233"/>
      <c r="N297" s="234"/>
      <c r="O297" s="234"/>
      <c r="P297" s="234"/>
      <c r="Q297" s="234"/>
      <c r="R297" s="234"/>
      <c r="S297" s="234"/>
      <c r="T297" s="235"/>
      <c r="AT297" s="236" t="s">
        <v>152</v>
      </c>
      <c r="AU297" s="236" t="s">
        <v>85</v>
      </c>
      <c r="AV297" s="15" t="s">
        <v>83</v>
      </c>
      <c r="AW297" s="15" t="s">
        <v>31</v>
      </c>
      <c r="AX297" s="15" t="s">
        <v>75</v>
      </c>
      <c r="AY297" s="236" t="s">
        <v>141</v>
      </c>
    </row>
    <row r="298" spans="1:65" s="2" customFormat="1" ht="24.15" customHeight="1" x14ac:dyDescent="0.2">
      <c r="A298" s="34"/>
      <c r="B298" s="35"/>
      <c r="C298" s="186" t="s">
        <v>353</v>
      </c>
      <c r="D298" s="186" t="s">
        <v>143</v>
      </c>
      <c r="E298" s="187" t="s">
        <v>524</v>
      </c>
      <c r="F298" s="188" t="s">
        <v>525</v>
      </c>
      <c r="G298" s="189" t="s">
        <v>146</v>
      </c>
      <c r="H298" s="190">
        <v>4</v>
      </c>
      <c r="I298" s="256"/>
      <c r="J298" s="192">
        <f>ROUND(I298*H298,2)</f>
        <v>0</v>
      </c>
      <c r="K298" s="188" t="s">
        <v>147</v>
      </c>
      <c r="L298" s="193"/>
      <c r="M298" s="194" t="s">
        <v>1</v>
      </c>
      <c r="N298" s="195" t="s">
        <v>40</v>
      </c>
      <c r="O298" s="71"/>
      <c r="P298" s="196">
        <f>O298*H298</f>
        <v>0</v>
      </c>
      <c r="Q298" s="196">
        <v>0.15845999999999999</v>
      </c>
      <c r="R298" s="196">
        <f>Q298*H298</f>
        <v>0.63383999999999996</v>
      </c>
      <c r="S298" s="196">
        <v>0</v>
      </c>
      <c r="T298" s="197">
        <f>S298*H298</f>
        <v>0</v>
      </c>
      <c r="U298" s="34"/>
      <c r="V298" s="34"/>
      <c r="W298" s="34"/>
      <c r="X298" s="34"/>
      <c r="Y298" s="34"/>
      <c r="Z298" s="34"/>
      <c r="AA298" s="34"/>
      <c r="AB298" s="34"/>
      <c r="AC298" s="34"/>
      <c r="AD298" s="34"/>
      <c r="AE298" s="34"/>
      <c r="AR298" s="198" t="s">
        <v>148</v>
      </c>
      <c r="AT298" s="198" t="s">
        <v>143</v>
      </c>
      <c r="AU298" s="198" t="s">
        <v>85</v>
      </c>
      <c r="AY298" s="17" t="s">
        <v>141</v>
      </c>
      <c r="BE298" s="199">
        <f>IF(N298="základní",J298,0)</f>
        <v>0</v>
      </c>
      <c r="BF298" s="199">
        <f>IF(N298="snížená",J298,0)</f>
        <v>0</v>
      </c>
      <c r="BG298" s="199">
        <f>IF(N298="zákl. přenesená",J298,0)</f>
        <v>0</v>
      </c>
      <c r="BH298" s="199">
        <f>IF(N298="sníž. přenesená",J298,0)</f>
        <v>0</v>
      </c>
      <c r="BI298" s="199">
        <f>IF(N298="nulová",J298,0)</f>
        <v>0</v>
      </c>
      <c r="BJ298" s="17" t="s">
        <v>83</v>
      </c>
      <c r="BK298" s="199">
        <f>ROUND(I298*H298,2)</f>
        <v>0</v>
      </c>
      <c r="BL298" s="17" t="s">
        <v>149</v>
      </c>
      <c r="BM298" s="198" t="s">
        <v>526</v>
      </c>
    </row>
    <row r="299" spans="1:65" s="2" customFormat="1" x14ac:dyDescent="0.2">
      <c r="A299" s="34"/>
      <c r="B299" s="35"/>
      <c r="C299" s="36"/>
      <c r="D299" s="200" t="s">
        <v>151</v>
      </c>
      <c r="E299" s="36"/>
      <c r="F299" s="201" t="s">
        <v>525</v>
      </c>
      <c r="G299" s="36"/>
      <c r="H299" s="36"/>
      <c r="I299" s="36"/>
      <c r="J299" s="36"/>
      <c r="K299" s="36"/>
      <c r="L299" s="39"/>
      <c r="M299" s="203"/>
      <c r="N299" s="204"/>
      <c r="O299" s="71"/>
      <c r="P299" s="71"/>
      <c r="Q299" s="71"/>
      <c r="R299" s="71"/>
      <c r="S299" s="71"/>
      <c r="T299" s="72"/>
      <c r="U299" s="34"/>
      <c r="V299" s="34"/>
      <c r="W299" s="34"/>
      <c r="X299" s="34"/>
      <c r="Y299" s="34"/>
      <c r="Z299" s="34"/>
      <c r="AA299" s="34"/>
      <c r="AB299" s="34"/>
      <c r="AC299" s="34"/>
      <c r="AD299" s="34"/>
      <c r="AE299" s="34"/>
      <c r="AT299" s="17" t="s">
        <v>151</v>
      </c>
      <c r="AU299" s="17" t="s">
        <v>85</v>
      </c>
    </row>
    <row r="300" spans="1:65" s="15" customFormat="1" x14ac:dyDescent="0.2">
      <c r="B300" s="227"/>
      <c r="C300" s="228"/>
      <c r="D300" s="200" t="s">
        <v>152</v>
      </c>
      <c r="E300" s="229" t="s">
        <v>1</v>
      </c>
      <c r="F300" s="230" t="s">
        <v>527</v>
      </c>
      <c r="G300" s="228"/>
      <c r="H300" s="229" t="s">
        <v>1</v>
      </c>
      <c r="I300" s="228"/>
      <c r="J300" s="228"/>
      <c r="K300" s="228"/>
      <c r="L300" s="232"/>
      <c r="M300" s="233"/>
      <c r="N300" s="234"/>
      <c r="O300" s="234"/>
      <c r="P300" s="234"/>
      <c r="Q300" s="234"/>
      <c r="R300" s="234"/>
      <c r="S300" s="234"/>
      <c r="T300" s="235"/>
      <c r="AT300" s="236" t="s">
        <v>152</v>
      </c>
      <c r="AU300" s="236" t="s">
        <v>85</v>
      </c>
      <c r="AV300" s="15" t="s">
        <v>83</v>
      </c>
      <c r="AW300" s="15" t="s">
        <v>31</v>
      </c>
      <c r="AX300" s="15" t="s">
        <v>75</v>
      </c>
      <c r="AY300" s="236" t="s">
        <v>141</v>
      </c>
    </row>
    <row r="301" spans="1:65" s="13" customFormat="1" x14ac:dyDescent="0.2">
      <c r="B301" s="205"/>
      <c r="C301" s="206"/>
      <c r="D301" s="200" t="s">
        <v>152</v>
      </c>
      <c r="E301" s="207" t="s">
        <v>1</v>
      </c>
      <c r="F301" s="208" t="s">
        <v>494</v>
      </c>
      <c r="G301" s="206"/>
      <c r="H301" s="209">
        <v>4</v>
      </c>
      <c r="I301" s="206"/>
      <c r="J301" s="206"/>
      <c r="K301" s="206"/>
      <c r="L301" s="211"/>
      <c r="M301" s="212"/>
      <c r="N301" s="213"/>
      <c r="O301" s="213"/>
      <c r="P301" s="213"/>
      <c r="Q301" s="213"/>
      <c r="R301" s="213"/>
      <c r="S301" s="213"/>
      <c r="T301" s="214"/>
      <c r="AT301" s="215" t="s">
        <v>152</v>
      </c>
      <c r="AU301" s="215" t="s">
        <v>85</v>
      </c>
      <c r="AV301" s="13" t="s">
        <v>85</v>
      </c>
      <c r="AW301" s="13" t="s">
        <v>31</v>
      </c>
      <c r="AX301" s="13" t="s">
        <v>75</v>
      </c>
      <c r="AY301" s="215" t="s">
        <v>141</v>
      </c>
    </row>
    <row r="302" spans="1:65" s="14" customFormat="1" x14ac:dyDescent="0.2">
      <c r="B302" s="216"/>
      <c r="C302" s="217"/>
      <c r="D302" s="200" t="s">
        <v>152</v>
      </c>
      <c r="E302" s="218" t="s">
        <v>1</v>
      </c>
      <c r="F302" s="219" t="s">
        <v>156</v>
      </c>
      <c r="G302" s="217"/>
      <c r="H302" s="220">
        <v>4</v>
      </c>
      <c r="I302" s="217"/>
      <c r="J302" s="217"/>
      <c r="K302" s="217"/>
      <c r="L302" s="222"/>
      <c r="M302" s="223"/>
      <c r="N302" s="224"/>
      <c r="O302" s="224"/>
      <c r="P302" s="224"/>
      <c r="Q302" s="224"/>
      <c r="R302" s="224"/>
      <c r="S302" s="224"/>
      <c r="T302" s="225"/>
      <c r="AT302" s="226" t="s">
        <v>152</v>
      </c>
      <c r="AU302" s="226" t="s">
        <v>85</v>
      </c>
      <c r="AV302" s="14" t="s">
        <v>149</v>
      </c>
      <c r="AW302" s="14" t="s">
        <v>31</v>
      </c>
      <c r="AX302" s="14" t="s">
        <v>83</v>
      </c>
      <c r="AY302" s="226" t="s">
        <v>141</v>
      </c>
    </row>
    <row r="303" spans="1:65" s="15" customFormat="1" x14ac:dyDescent="0.2">
      <c r="B303" s="227"/>
      <c r="C303" s="228"/>
      <c r="D303" s="200" t="s">
        <v>152</v>
      </c>
      <c r="E303" s="229" t="s">
        <v>1</v>
      </c>
      <c r="F303" s="230" t="s">
        <v>157</v>
      </c>
      <c r="G303" s="228"/>
      <c r="H303" s="229" t="s">
        <v>1</v>
      </c>
      <c r="I303" s="228"/>
      <c r="J303" s="228"/>
      <c r="K303" s="228"/>
      <c r="L303" s="232"/>
      <c r="M303" s="233"/>
      <c r="N303" s="234"/>
      <c r="O303" s="234"/>
      <c r="P303" s="234"/>
      <c r="Q303" s="234"/>
      <c r="R303" s="234"/>
      <c r="S303" s="234"/>
      <c r="T303" s="235"/>
      <c r="AT303" s="236" t="s">
        <v>152</v>
      </c>
      <c r="AU303" s="236" t="s">
        <v>85</v>
      </c>
      <c r="AV303" s="15" t="s">
        <v>83</v>
      </c>
      <c r="AW303" s="15" t="s">
        <v>31</v>
      </c>
      <c r="AX303" s="15" t="s">
        <v>75</v>
      </c>
      <c r="AY303" s="236" t="s">
        <v>141</v>
      </c>
    </row>
    <row r="304" spans="1:65" s="2" customFormat="1" ht="24.15" customHeight="1" x14ac:dyDescent="0.2">
      <c r="A304" s="34"/>
      <c r="B304" s="35"/>
      <c r="C304" s="186" t="s">
        <v>360</v>
      </c>
      <c r="D304" s="186" t="s">
        <v>143</v>
      </c>
      <c r="E304" s="187" t="s">
        <v>528</v>
      </c>
      <c r="F304" s="188" t="s">
        <v>529</v>
      </c>
      <c r="G304" s="189" t="s">
        <v>146</v>
      </c>
      <c r="H304" s="190">
        <v>4</v>
      </c>
      <c r="I304" s="256"/>
      <c r="J304" s="192">
        <f>ROUND(I304*H304,2)</f>
        <v>0</v>
      </c>
      <c r="K304" s="188" t="s">
        <v>147</v>
      </c>
      <c r="L304" s="193"/>
      <c r="M304" s="194" t="s">
        <v>1</v>
      </c>
      <c r="N304" s="195" t="s">
        <v>40</v>
      </c>
      <c r="O304" s="71"/>
      <c r="P304" s="196">
        <f>O304*H304</f>
        <v>0</v>
      </c>
      <c r="Q304" s="196">
        <v>0.16242000000000001</v>
      </c>
      <c r="R304" s="196">
        <f>Q304*H304</f>
        <v>0.64968000000000004</v>
      </c>
      <c r="S304" s="196">
        <v>0</v>
      </c>
      <c r="T304" s="197">
        <f>S304*H304</f>
        <v>0</v>
      </c>
      <c r="U304" s="34"/>
      <c r="V304" s="34"/>
      <c r="W304" s="34"/>
      <c r="X304" s="34"/>
      <c r="Y304" s="34"/>
      <c r="Z304" s="34"/>
      <c r="AA304" s="34"/>
      <c r="AB304" s="34"/>
      <c r="AC304" s="34"/>
      <c r="AD304" s="34"/>
      <c r="AE304" s="34"/>
      <c r="AR304" s="198" t="s">
        <v>148</v>
      </c>
      <c r="AT304" s="198" t="s">
        <v>143</v>
      </c>
      <c r="AU304" s="198" t="s">
        <v>85</v>
      </c>
      <c r="AY304" s="17" t="s">
        <v>141</v>
      </c>
      <c r="BE304" s="199">
        <f>IF(N304="základní",J304,0)</f>
        <v>0</v>
      </c>
      <c r="BF304" s="199">
        <f>IF(N304="snížená",J304,0)</f>
        <v>0</v>
      </c>
      <c r="BG304" s="199">
        <f>IF(N304="zákl. přenesená",J304,0)</f>
        <v>0</v>
      </c>
      <c r="BH304" s="199">
        <f>IF(N304="sníž. přenesená",J304,0)</f>
        <v>0</v>
      </c>
      <c r="BI304" s="199">
        <f>IF(N304="nulová",J304,0)</f>
        <v>0</v>
      </c>
      <c r="BJ304" s="17" t="s">
        <v>83</v>
      </c>
      <c r="BK304" s="199">
        <f>ROUND(I304*H304,2)</f>
        <v>0</v>
      </c>
      <c r="BL304" s="17" t="s">
        <v>149</v>
      </c>
      <c r="BM304" s="198" t="s">
        <v>530</v>
      </c>
    </row>
    <row r="305" spans="1:65" s="2" customFormat="1" x14ac:dyDescent="0.2">
      <c r="A305" s="34"/>
      <c r="B305" s="35"/>
      <c r="C305" s="36"/>
      <c r="D305" s="200" t="s">
        <v>151</v>
      </c>
      <c r="E305" s="36"/>
      <c r="F305" s="201" t="s">
        <v>529</v>
      </c>
      <c r="G305" s="36"/>
      <c r="H305" s="36"/>
      <c r="I305" s="36"/>
      <c r="J305" s="36"/>
      <c r="K305" s="36"/>
      <c r="L305" s="39"/>
      <c r="M305" s="203"/>
      <c r="N305" s="204"/>
      <c r="O305" s="71"/>
      <c r="P305" s="71"/>
      <c r="Q305" s="71"/>
      <c r="R305" s="71"/>
      <c r="S305" s="71"/>
      <c r="T305" s="72"/>
      <c r="U305" s="34"/>
      <c r="V305" s="34"/>
      <c r="W305" s="34"/>
      <c r="X305" s="34"/>
      <c r="Y305" s="34"/>
      <c r="Z305" s="34"/>
      <c r="AA305" s="34"/>
      <c r="AB305" s="34"/>
      <c r="AC305" s="34"/>
      <c r="AD305" s="34"/>
      <c r="AE305" s="34"/>
      <c r="AT305" s="17" t="s">
        <v>151</v>
      </c>
      <c r="AU305" s="17" t="s">
        <v>85</v>
      </c>
    </row>
    <row r="306" spans="1:65" s="15" customFormat="1" x14ac:dyDescent="0.2">
      <c r="B306" s="227"/>
      <c r="C306" s="228"/>
      <c r="D306" s="200" t="s">
        <v>152</v>
      </c>
      <c r="E306" s="229" t="s">
        <v>1</v>
      </c>
      <c r="F306" s="230" t="s">
        <v>531</v>
      </c>
      <c r="G306" s="228"/>
      <c r="H306" s="229" t="s">
        <v>1</v>
      </c>
      <c r="I306" s="228"/>
      <c r="J306" s="228"/>
      <c r="K306" s="228"/>
      <c r="L306" s="232"/>
      <c r="M306" s="233"/>
      <c r="N306" s="234"/>
      <c r="O306" s="234"/>
      <c r="P306" s="234"/>
      <c r="Q306" s="234"/>
      <c r="R306" s="234"/>
      <c r="S306" s="234"/>
      <c r="T306" s="235"/>
      <c r="AT306" s="236" t="s">
        <v>152</v>
      </c>
      <c r="AU306" s="236" t="s">
        <v>85</v>
      </c>
      <c r="AV306" s="15" t="s">
        <v>83</v>
      </c>
      <c r="AW306" s="15" t="s">
        <v>31</v>
      </c>
      <c r="AX306" s="15" t="s">
        <v>75</v>
      </c>
      <c r="AY306" s="236" t="s">
        <v>141</v>
      </c>
    </row>
    <row r="307" spans="1:65" s="13" customFormat="1" x14ac:dyDescent="0.2">
      <c r="B307" s="205"/>
      <c r="C307" s="206"/>
      <c r="D307" s="200" t="s">
        <v>152</v>
      </c>
      <c r="E307" s="207" t="s">
        <v>1</v>
      </c>
      <c r="F307" s="208" t="s">
        <v>494</v>
      </c>
      <c r="G307" s="206"/>
      <c r="H307" s="209">
        <v>4</v>
      </c>
      <c r="I307" s="206"/>
      <c r="J307" s="206"/>
      <c r="K307" s="206"/>
      <c r="L307" s="211"/>
      <c r="M307" s="212"/>
      <c r="N307" s="213"/>
      <c r="O307" s="213"/>
      <c r="P307" s="213"/>
      <c r="Q307" s="213"/>
      <c r="R307" s="213"/>
      <c r="S307" s="213"/>
      <c r="T307" s="214"/>
      <c r="AT307" s="215" t="s">
        <v>152</v>
      </c>
      <c r="AU307" s="215" t="s">
        <v>85</v>
      </c>
      <c r="AV307" s="13" t="s">
        <v>85</v>
      </c>
      <c r="AW307" s="13" t="s">
        <v>31</v>
      </c>
      <c r="AX307" s="13" t="s">
        <v>75</v>
      </c>
      <c r="AY307" s="215" t="s">
        <v>141</v>
      </c>
    </row>
    <row r="308" spans="1:65" s="14" customFormat="1" x14ac:dyDescent="0.2">
      <c r="B308" s="216"/>
      <c r="C308" s="217"/>
      <c r="D308" s="200" t="s">
        <v>152</v>
      </c>
      <c r="E308" s="218" t="s">
        <v>1</v>
      </c>
      <c r="F308" s="219" t="s">
        <v>156</v>
      </c>
      <c r="G308" s="217"/>
      <c r="H308" s="220">
        <v>4</v>
      </c>
      <c r="I308" s="217"/>
      <c r="J308" s="217"/>
      <c r="K308" s="217"/>
      <c r="L308" s="222"/>
      <c r="M308" s="223"/>
      <c r="N308" s="224"/>
      <c r="O308" s="224"/>
      <c r="P308" s="224"/>
      <c r="Q308" s="224"/>
      <c r="R308" s="224"/>
      <c r="S308" s="224"/>
      <c r="T308" s="225"/>
      <c r="AT308" s="226" t="s">
        <v>152</v>
      </c>
      <c r="AU308" s="226" t="s">
        <v>85</v>
      </c>
      <c r="AV308" s="14" t="s">
        <v>149</v>
      </c>
      <c r="AW308" s="14" t="s">
        <v>31</v>
      </c>
      <c r="AX308" s="14" t="s">
        <v>83</v>
      </c>
      <c r="AY308" s="226" t="s">
        <v>141</v>
      </c>
    </row>
    <row r="309" spans="1:65" s="15" customFormat="1" x14ac:dyDescent="0.2">
      <c r="B309" s="227"/>
      <c r="C309" s="228"/>
      <c r="D309" s="200" t="s">
        <v>152</v>
      </c>
      <c r="E309" s="229" t="s">
        <v>1</v>
      </c>
      <c r="F309" s="230" t="s">
        <v>157</v>
      </c>
      <c r="G309" s="228"/>
      <c r="H309" s="229" t="s">
        <v>1</v>
      </c>
      <c r="I309" s="228"/>
      <c r="J309" s="228"/>
      <c r="K309" s="228"/>
      <c r="L309" s="232"/>
      <c r="M309" s="233"/>
      <c r="N309" s="234"/>
      <c r="O309" s="234"/>
      <c r="P309" s="234"/>
      <c r="Q309" s="234"/>
      <c r="R309" s="234"/>
      <c r="S309" s="234"/>
      <c r="T309" s="235"/>
      <c r="AT309" s="236" t="s">
        <v>152</v>
      </c>
      <c r="AU309" s="236" t="s">
        <v>85</v>
      </c>
      <c r="AV309" s="15" t="s">
        <v>83</v>
      </c>
      <c r="AW309" s="15" t="s">
        <v>31</v>
      </c>
      <c r="AX309" s="15" t="s">
        <v>75</v>
      </c>
      <c r="AY309" s="236" t="s">
        <v>141</v>
      </c>
    </row>
    <row r="310" spans="1:65" s="2" customFormat="1" ht="24.15" customHeight="1" x14ac:dyDescent="0.2">
      <c r="A310" s="34"/>
      <c r="B310" s="35"/>
      <c r="C310" s="186" t="s">
        <v>309</v>
      </c>
      <c r="D310" s="186" t="s">
        <v>143</v>
      </c>
      <c r="E310" s="187" t="s">
        <v>532</v>
      </c>
      <c r="F310" s="188" t="s">
        <v>533</v>
      </c>
      <c r="G310" s="189" t="s">
        <v>146</v>
      </c>
      <c r="H310" s="190">
        <v>4</v>
      </c>
      <c r="I310" s="256"/>
      <c r="J310" s="192">
        <f>ROUND(I310*H310,2)</f>
        <v>0</v>
      </c>
      <c r="K310" s="188" t="s">
        <v>147</v>
      </c>
      <c r="L310" s="193"/>
      <c r="M310" s="194" t="s">
        <v>1</v>
      </c>
      <c r="N310" s="195" t="s">
        <v>40</v>
      </c>
      <c r="O310" s="71"/>
      <c r="P310" s="196">
        <f>O310*H310</f>
        <v>0</v>
      </c>
      <c r="Q310" s="196">
        <v>0.16638</v>
      </c>
      <c r="R310" s="196">
        <f>Q310*H310</f>
        <v>0.66552</v>
      </c>
      <c r="S310" s="196">
        <v>0</v>
      </c>
      <c r="T310" s="197">
        <f>S310*H310</f>
        <v>0</v>
      </c>
      <c r="U310" s="34"/>
      <c r="V310" s="34"/>
      <c r="W310" s="34"/>
      <c r="X310" s="34"/>
      <c r="Y310" s="34"/>
      <c r="Z310" s="34"/>
      <c r="AA310" s="34"/>
      <c r="AB310" s="34"/>
      <c r="AC310" s="34"/>
      <c r="AD310" s="34"/>
      <c r="AE310" s="34"/>
      <c r="AR310" s="198" t="s">
        <v>148</v>
      </c>
      <c r="AT310" s="198" t="s">
        <v>143</v>
      </c>
      <c r="AU310" s="198" t="s">
        <v>85</v>
      </c>
      <c r="AY310" s="17" t="s">
        <v>141</v>
      </c>
      <c r="BE310" s="199">
        <f>IF(N310="základní",J310,0)</f>
        <v>0</v>
      </c>
      <c r="BF310" s="199">
        <f>IF(N310="snížená",J310,0)</f>
        <v>0</v>
      </c>
      <c r="BG310" s="199">
        <f>IF(N310="zákl. přenesená",J310,0)</f>
        <v>0</v>
      </c>
      <c r="BH310" s="199">
        <f>IF(N310="sníž. přenesená",J310,0)</f>
        <v>0</v>
      </c>
      <c r="BI310" s="199">
        <f>IF(N310="nulová",J310,0)</f>
        <v>0</v>
      </c>
      <c r="BJ310" s="17" t="s">
        <v>83</v>
      </c>
      <c r="BK310" s="199">
        <f>ROUND(I310*H310,2)</f>
        <v>0</v>
      </c>
      <c r="BL310" s="17" t="s">
        <v>149</v>
      </c>
      <c r="BM310" s="198" t="s">
        <v>534</v>
      </c>
    </row>
    <row r="311" spans="1:65" s="2" customFormat="1" x14ac:dyDescent="0.2">
      <c r="A311" s="34"/>
      <c r="B311" s="35"/>
      <c r="C311" s="36"/>
      <c r="D311" s="200" t="s">
        <v>151</v>
      </c>
      <c r="E311" s="36"/>
      <c r="F311" s="201" t="s">
        <v>533</v>
      </c>
      <c r="G311" s="36"/>
      <c r="H311" s="36"/>
      <c r="I311" s="36"/>
      <c r="J311" s="36"/>
      <c r="K311" s="36"/>
      <c r="L311" s="39"/>
      <c r="M311" s="203"/>
      <c r="N311" s="204"/>
      <c r="O311" s="71"/>
      <c r="P311" s="71"/>
      <c r="Q311" s="71"/>
      <c r="R311" s="71"/>
      <c r="S311" s="71"/>
      <c r="T311" s="72"/>
      <c r="U311" s="34"/>
      <c r="V311" s="34"/>
      <c r="W311" s="34"/>
      <c r="X311" s="34"/>
      <c r="Y311" s="34"/>
      <c r="Z311" s="34"/>
      <c r="AA311" s="34"/>
      <c r="AB311" s="34"/>
      <c r="AC311" s="34"/>
      <c r="AD311" s="34"/>
      <c r="AE311" s="34"/>
      <c r="AT311" s="17" t="s">
        <v>151</v>
      </c>
      <c r="AU311" s="17" t="s">
        <v>85</v>
      </c>
    </row>
    <row r="312" spans="1:65" s="15" customFormat="1" x14ac:dyDescent="0.2">
      <c r="B312" s="227"/>
      <c r="C312" s="228"/>
      <c r="D312" s="200" t="s">
        <v>152</v>
      </c>
      <c r="E312" s="229" t="s">
        <v>1</v>
      </c>
      <c r="F312" s="230" t="s">
        <v>535</v>
      </c>
      <c r="G312" s="228"/>
      <c r="H312" s="229" t="s">
        <v>1</v>
      </c>
      <c r="I312" s="228"/>
      <c r="J312" s="228"/>
      <c r="K312" s="228"/>
      <c r="L312" s="232"/>
      <c r="M312" s="233"/>
      <c r="N312" s="234"/>
      <c r="O312" s="234"/>
      <c r="P312" s="234"/>
      <c r="Q312" s="234"/>
      <c r="R312" s="234"/>
      <c r="S312" s="234"/>
      <c r="T312" s="235"/>
      <c r="AT312" s="236" t="s">
        <v>152</v>
      </c>
      <c r="AU312" s="236" t="s">
        <v>85</v>
      </c>
      <c r="AV312" s="15" t="s">
        <v>83</v>
      </c>
      <c r="AW312" s="15" t="s">
        <v>31</v>
      </c>
      <c r="AX312" s="15" t="s">
        <v>75</v>
      </c>
      <c r="AY312" s="236" t="s">
        <v>141</v>
      </c>
    </row>
    <row r="313" spans="1:65" s="13" customFormat="1" x14ac:dyDescent="0.2">
      <c r="B313" s="205"/>
      <c r="C313" s="206"/>
      <c r="D313" s="200" t="s">
        <v>152</v>
      </c>
      <c r="E313" s="207" t="s">
        <v>1</v>
      </c>
      <c r="F313" s="208" t="s">
        <v>494</v>
      </c>
      <c r="G313" s="206"/>
      <c r="H313" s="209">
        <v>4</v>
      </c>
      <c r="I313" s="206"/>
      <c r="J313" s="206"/>
      <c r="K313" s="206"/>
      <c r="L313" s="211"/>
      <c r="M313" s="212"/>
      <c r="N313" s="213"/>
      <c r="O313" s="213"/>
      <c r="P313" s="213"/>
      <c r="Q313" s="213"/>
      <c r="R313" s="213"/>
      <c r="S313" s="213"/>
      <c r="T313" s="214"/>
      <c r="AT313" s="215" t="s">
        <v>152</v>
      </c>
      <c r="AU313" s="215" t="s">
        <v>85</v>
      </c>
      <c r="AV313" s="13" t="s">
        <v>85</v>
      </c>
      <c r="AW313" s="13" t="s">
        <v>31</v>
      </c>
      <c r="AX313" s="13" t="s">
        <v>75</v>
      </c>
      <c r="AY313" s="215" t="s">
        <v>141</v>
      </c>
    </row>
    <row r="314" spans="1:65" s="14" customFormat="1" x14ac:dyDescent="0.2">
      <c r="B314" s="216"/>
      <c r="C314" s="217"/>
      <c r="D314" s="200" t="s">
        <v>152</v>
      </c>
      <c r="E314" s="218" t="s">
        <v>1</v>
      </c>
      <c r="F314" s="219" t="s">
        <v>156</v>
      </c>
      <c r="G314" s="217"/>
      <c r="H314" s="220">
        <v>4</v>
      </c>
      <c r="I314" s="217"/>
      <c r="J314" s="217"/>
      <c r="K314" s="217"/>
      <c r="L314" s="222"/>
      <c r="M314" s="223"/>
      <c r="N314" s="224"/>
      <c r="O314" s="224"/>
      <c r="P314" s="224"/>
      <c r="Q314" s="224"/>
      <c r="R314" s="224"/>
      <c r="S314" s="224"/>
      <c r="T314" s="225"/>
      <c r="AT314" s="226" t="s">
        <v>152</v>
      </c>
      <c r="AU314" s="226" t="s">
        <v>85</v>
      </c>
      <c r="AV314" s="14" t="s">
        <v>149</v>
      </c>
      <c r="AW314" s="14" t="s">
        <v>31</v>
      </c>
      <c r="AX314" s="14" t="s">
        <v>83</v>
      </c>
      <c r="AY314" s="226" t="s">
        <v>141</v>
      </c>
    </row>
    <row r="315" spans="1:65" s="15" customFormat="1" x14ac:dyDescent="0.2">
      <c r="B315" s="227"/>
      <c r="C315" s="228"/>
      <c r="D315" s="200" t="s">
        <v>152</v>
      </c>
      <c r="E315" s="229" t="s">
        <v>1</v>
      </c>
      <c r="F315" s="230" t="s">
        <v>157</v>
      </c>
      <c r="G315" s="228"/>
      <c r="H315" s="229" t="s">
        <v>1</v>
      </c>
      <c r="I315" s="228"/>
      <c r="J315" s="228"/>
      <c r="K315" s="228"/>
      <c r="L315" s="232"/>
      <c r="M315" s="233"/>
      <c r="N315" s="234"/>
      <c r="O315" s="234"/>
      <c r="P315" s="234"/>
      <c r="Q315" s="234"/>
      <c r="R315" s="234"/>
      <c r="S315" s="234"/>
      <c r="T315" s="235"/>
      <c r="AT315" s="236" t="s">
        <v>152</v>
      </c>
      <c r="AU315" s="236" t="s">
        <v>85</v>
      </c>
      <c r="AV315" s="15" t="s">
        <v>83</v>
      </c>
      <c r="AW315" s="15" t="s">
        <v>31</v>
      </c>
      <c r="AX315" s="15" t="s">
        <v>75</v>
      </c>
      <c r="AY315" s="236" t="s">
        <v>141</v>
      </c>
    </row>
    <row r="316" spans="1:65" s="2" customFormat="1" ht="24.15" customHeight="1" x14ac:dyDescent="0.2">
      <c r="A316" s="34"/>
      <c r="B316" s="35"/>
      <c r="C316" s="186" t="s">
        <v>376</v>
      </c>
      <c r="D316" s="186" t="s">
        <v>143</v>
      </c>
      <c r="E316" s="187" t="s">
        <v>536</v>
      </c>
      <c r="F316" s="188" t="s">
        <v>537</v>
      </c>
      <c r="G316" s="189" t="s">
        <v>146</v>
      </c>
      <c r="H316" s="190">
        <v>2</v>
      </c>
      <c r="I316" s="256"/>
      <c r="J316" s="192">
        <f>ROUND(I316*H316,2)</f>
        <v>0</v>
      </c>
      <c r="K316" s="188" t="s">
        <v>147</v>
      </c>
      <c r="L316" s="193"/>
      <c r="M316" s="194" t="s">
        <v>1</v>
      </c>
      <c r="N316" s="195" t="s">
        <v>40</v>
      </c>
      <c r="O316" s="71"/>
      <c r="P316" s="196">
        <f>O316*H316</f>
        <v>0</v>
      </c>
      <c r="Q316" s="196">
        <v>0.17035</v>
      </c>
      <c r="R316" s="196">
        <f>Q316*H316</f>
        <v>0.3407</v>
      </c>
      <c r="S316" s="196">
        <v>0</v>
      </c>
      <c r="T316" s="197">
        <f>S316*H316</f>
        <v>0</v>
      </c>
      <c r="U316" s="34"/>
      <c r="V316" s="34"/>
      <c r="W316" s="34"/>
      <c r="X316" s="34"/>
      <c r="Y316" s="34"/>
      <c r="Z316" s="34"/>
      <c r="AA316" s="34"/>
      <c r="AB316" s="34"/>
      <c r="AC316" s="34"/>
      <c r="AD316" s="34"/>
      <c r="AE316" s="34"/>
      <c r="AR316" s="198" t="s">
        <v>148</v>
      </c>
      <c r="AT316" s="198" t="s">
        <v>143</v>
      </c>
      <c r="AU316" s="198" t="s">
        <v>85</v>
      </c>
      <c r="AY316" s="17" t="s">
        <v>141</v>
      </c>
      <c r="BE316" s="199">
        <f>IF(N316="základní",J316,0)</f>
        <v>0</v>
      </c>
      <c r="BF316" s="199">
        <f>IF(N316="snížená",J316,0)</f>
        <v>0</v>
      </c>
      <c r="BG316" s="199">
        <f>IF(N316="zákl. přenesená",J316,0)</f>
        <v>0</v>
      </c>
      <c r="BH316" s="199">
        <f>IF(N316="sníž. přenesená",J316,0)</f>
        <v>0</v>
      </c>
      <c r="BI316" s="199">
        <f>IF(N316="nulová",J316,0)</f>
        <v>0</v>
      </c>
      <c r="BJ316" s="17" t="s">
        <v>83</v>
      </c>
      <c r="BK316" s="199">
        <f>ROUND(I316*H316,2)</f>
        <v>0</v>
      </c>
      <c r="BL316" s="17" t="s">
        <v>149</v>
      </c>
      <c r="BM316" s="198" t="s">
        <v>538</v>
      </c>
    </row>
    <row r="317" spans="1:65" s="2" customFormat="1" x14ac:dyDescent="0.2">
      <c r="A317" s="34"/>
      <c r="B317" s="35"/>
      <c r="C317" s="36"/>
      <c r="D317" s="200" t="s">
        <v>151</v>
      </c>
      <c r="E317" s="36"/>
      <c r="F317" s="201" t="s">
        <v>537</v>
      </c>
      <c r="G317" s="36"/>
      <c r="H317" s="36"/>
      <c r="I317" s="36"/>
      <c r="J317" s="36"/>
      <c r="K317" s="36"/>
      <c r="L317" s="39"/>
      <c r="M317" s="203"/>
      <c r="N317" s="204"/>
      <c r="O317" s="71"/>
      <c r="P317" s="71"/>
      <c r="Q317" s="71"/>
      <c r="R317" s="71"/>
      <c r="S317" s="71"/>
      <c r="T317" s="72"/>
      <c r="U317" s="34"/>
      <c r="V317" s="34"/>
      <c r="W317" s="34"/>
      <c r="X317" s="34"/>
      <c r="Y317" s="34"/>
      <c r="Z317" s="34"/>
      <c r="AA317" s="34"/>
      <c r="AB317" s="34"/>
      <c r="AC317" s="34"/>
      <c r="AD317" s="34"/>
      <c r="AE317" s="34"/>
      <c r="AT317" s="17" t="s">
        <v>151</v>
      </c>
      <c r="AU317" s="17" t="s">
        <v>85</v>
      </c>
    </row>
    <row r="318" spans="1:65" s="15" customFormat="1" x14ac:dyDescent="0.2">
      <c r="B318" s="227"/>
      <c r="C318" s="228"/>
      <c r="D318" s="200" t="s">
        <v>152</v>
      </c>
      <c r="E318" s="229" t="s">
        <v>1</v>
      </c>
      <c r="F318" s="230" t="s">
        <v>539</v>
      </c>
      <c r="G318" s="228"/>
      <c r="H318" s="229" t="s">
        <v>1</v>
      </c>
      <c r="I318" s="228"/>
      <c r="J318" s="228"/>
      <c r="K318" s="228"/>
      <c r="L318" s="232"/>
      <c r="M318" s="233"/>
      <c r="N318" s="234"/>
      <c r="O318" s="234"/>
      <c r="P318" s="234"/>
      <c r="Q318" s="234"/>
      <c r="R318" s="234"/>
      <c r="S318" s="234"/>
      <c r="T318" s="235"/>
      <c r="AT318" s="236" t="s">
        <v>152</v>
      </c>
      <c r="AU318" s="236" t="s">
        <v>85</v>
      </c>
      <c r="AV318" s="15" t="s">
        <v>83</v>
      </c>
      <c r="AW318" s="15" t="s">
        <v>31</v>
      </c>
      <c r="AX318" s="15" t="s">
        <v>75</v>
      </c>
      <c r="AY318" s="236" t="s">
        <v>141</v>
      </c>
    </row>
    <row r="319" spans="1:65" s="13" customFormat="1" x14ac:dyDescent="0.2">
      <c r="B319" s="205"/>
      <c r="C319" s="206"/>
      <c r="D319" s="200" t="s">
        <v>152</v>
      </c>
      <c r="E319" s="207" t="s">
        <v>1</v>
      </c>
      <c r="F319" s="208" t="s">
        <v>511</v>
      </c>
      <c r="G319" s="206"/>
      <c r="H319" s="209">
        <v>2</v>
      </c>
      <c r="I319" s="206"/>
      <c r="J319" s="206"/>
      <c r="K319" s="206"/>
      <c r="L319" s="211"/>
      <c r="M319" s="212"/>
      <c r="N319" s="213"/>
      <c r="O319" s="213"/>
      <c r="P319" s="213"/>
      <c r="Q319" s="213"/>
      <c r="R319" s="213"/>
      <c r="S319" s="213"/>
      <c r="T319" s="214"/>
      <c r="AT319" s="215" t="s">
        <v>152</v>
      </c>
      <c r="AU319" s="215" t="s">
        <v>85</v>
      </c>
      <c r="AV319" s="13" t="s">
        <v>85</v>
      </c>
      <c r="AW319" s="13" t="s">
        <v>31</v>
      </c>
      <c r="AX319" s="13" t="s">
        <v>75</v>
      </c>
      <c r="AY319" s="215" t="s">
        <v>141</v>
      </c>
    </row>
    <row r="320" spans="1:65" s="14" customFormat="1" x14ac:dyDescent="0.2">
      <c r="B320" s="216"/>
      <c r="C320" s="217"/>
      <c r="D320" s="200" t="s">
        <v>152</v>
      </c>
      <c r="E320" s="218" t="s">
        <v>1</v>
      </c>
      <c r="F320" s="219" t="s">
        <v>156</v>
      </c>
      <c r="G320" s="217"/>
      <c r="H320" s="220">
        <v>2</v>
      </c>
      <c r="I320" s="217"/>
      <c r="J320" s="217"/>
      <c r="K320" s="217"/>
      <c r="L320" s="222"/>
      <c r="M320" s="223"/>
      <c r="N320" s="224"/>
      <c r="O320" s="224"/>
      <c r="P320" s="224"/>
      <c r="Q320" s="224"/>
      <c r="R320" s="224"/>
      <c r="S320" s="224"/>
      <c r="T320" s="225"/>
      <c r="AT320" s="226" t="s">
        <v>152</v>
      </c>
      <c r="AU320" s="226" t="s">
        <v>85</v>
      </c>
      <c r="AV320" s="14" t="s">
        <v>149</v>
      </c>
      <c r="AW320" s="14" t="s">
        <v>31</v>
      </c>
      <c r="AX320" s="14" t="s">
        <v>83</v>
      </c>
      <c r="AY320" s="226" t="s">
        <v>141</v>
      </c>
    </row>
    <row r="321" spans="1:65" s="15" customFormat="1" x14ac:dyDescent="0.2">
      <c r="B321" s="227"/>
      <c r="C321" s="228"/>
      <c r="D321" s="200" t="s">
        <v>152</v>
      </c>
      <c r="E321" s="229" t="s">
        <v>1</v>
      </c>
      <c r="F321" s="230" t="s">
        <v>157</v>
      </c>
      <c r="G321" s="228"/>
      <c r="H321" s="229" t="s">
        <v>1</v>
      </c>
      <c r="I321" s="228"/>
      <c r="J321" s="228"/>
      <c r="K321" s="228"/>
      <c r="L321" s="232"/>
      <c r="M321" s="233"/>
      <c r="N321" s="234"/>
      <c r="O321" s="234"/>
      <c r="P321" s="234"/>
      <c r="Q321" s="234"/>
      <c r="R321" s="234"/>
      <c r="S321" s="234"/>
      <c r="T321" s="235"/>
      <c r="AT321" s="236" t="s">
        <v>152</v>
      </c>
      <c r="AU321" s="236" t="s">
        <v>85</v>
      </c>
      <c r="AV321" s="15" t="s">
        <v>83</v>
      </c>
      <c r="AW321" s="15" t="s">
        <v>31</v>
      </c>
      <c r="AX321" s="15" t="s">
        <v>75</v>
      </c>
      <c r="AY321" s="236" t="s">
        <v>141</v>
      </c>
    </row>
    <row r="322" spans="1:65" s="2" customFormat="1" ht="24.15" customHeight="1" x14ac:dyDescent="0.2">
      <c r="A322" s="34"/>
      <c r="B322" s="35"/>
      <c r="C322" s="186" t="s">
        <v>383</v>
      </c>
      <c r="D322" s="186" t="s">
        <v>143</v>
      </c>
      <c r="E322" s="187" t="s">
        <v>540</v>
      </c>
      <c r="F322" s="188" t="s">
        <v>541</v>
      </c>
      <c r="G322" s="189" t="s">
        <v>146</v>
      </c>
      <c r="H322" s="190">
        <v>4</v>
      </c>
      <c r="I322" s="256"/>
      <c r="J322" s="192">
        <f>ROUND(I322*H322,2)</f>
        <v>0</v>
      </c>
      <c r="K322" s="188" t="s">
        <v>147</v>
      </c>
      <c r="L322" s="193"/>
      <c r="M322" s="194" t="s">
        <v>1</v>
      </c>
      <c r="N322" s="195" t="s">
        <v>40</v>
      </c>
      <c r="O322" s="71"/>
      <c r="P322" s="196">
        <f>O322*H322</f>
        <v>0</v>
      </c>
      <c r="Q322" s="196">
        <v>0.17430999999999999</v>
      </c>
      <c r="R322" s="196">
        <f>Q322*H322</f>
        <v>0.69723999999999997</v>
      </c>
      <c r="S322" s="196">
        <v>0</v>
      </c>
      <c r="T322" s="197">
        <f>S322*H322</f>
        <v>0</v>
      </c>
      <c r="U322" s="34"/>
      <c r="V322" s="34"/>
      <c r="W322" s="34"/>
      <c r="X322" s="34"/>
      <c r="Y322" s="34"/>
      <c r="Z322" s="34"/>
      <c r="AA322" s="34"/>
      <c r="AB322" s="34"/>
      <c r="AC322" s="34"/>
      <c r="AD322" s="34"/>
      <c r="AE322" s="34"/>
      <c r="AR322" s="198" t="s">
        <v>148</v>
      </c>
      <c r="AT322" s="198" t="s">
        <v>143</v>
      </c>
      <c r="AU322" s="198" t="s">
        <v>85</v>
      </c>
      <c r="AY322" s="17" t="s">
        <v>141</v>
      </c>
      <c r="BE322" s="199">
        <f>IF(N322="základní",J322,0)</f>
        <v>0</v>
      </c>
      <c r="BF322" s="199">
        <f>IF(N322="snížená",J322,0)</f>
        <v>0</v>
      </c>
      <c r="BG322" s="199">
        <f>IF(N322="zákl. přenesená",J322,0)</f>
        <v>0</v>
      </c>
      <c r="BH322" s="199">
        <f>IF(N322="sníž. přenesená",J322,0)</f>
        <v>0</v>
      </c>
      <c r="BI322" s="199">
        <f>IF(N322="nulová",J322,0)</f>
        <v>0</v>
      </c>
      <c r="BJ322" s="17" t="s">
        <v>83</v>
      </c>
      <c r="BK322" s="199">
        <f>ROUND(I322*H322,2)</f>
        <v>0</v>
      </c>
      <c r="BL322" s="17" t="s">
        <v>149</v>
      </c>
      <c r="BM322" s="198" t="s">
        <v>542</v>
      </c>
    </row>
    <row r="323" spans="1:65" s="2" customFormat="1" x14ac:dyDescent="0.2">
      <c r="A323" s="34"/>
      <c r="B323" s="35"/>
      <c r="C323" s="36"/>
      <c r="D323" s="200" t="s">
        <v>151</v>
      </c>
      <c r="E323" s="36"/>
      <c r="F323" s="201" t="s">
        <v>541</v>
      </c>
      <c r="G323" s="36"/>
      <c r="H323" s="36"/>
      <c r="I323" s="36"/>
      <c r="J323" s="36"/>
      <c r="K323" s="36"/>
      <c r="L323" s="39"/>
      <c r="M323" s="203"/>
      <c r="N323" s="204"/>
      <c r="O323" s="71"/>
      <c r="P323" s="71"/>
      <c r="Q323" s="71"/>
      <c r="R323" s="71"/>
      <c r="S323" s="71"/>
      <c r="T323" s="72"/>
      <c r="U323" s="34"/>
      <c r="V323" s="34"/>
      <c r="W323" s="34"/>
      <c r="X323" s="34"/>
      <c r="Y323" s="34"/>
      <c r="Z323" s="34"/>
      <c r="AA323" s="34"/>
      <c r="AB323" s="34"/>
      <c r="AC323" s="34"/>
      <c r="AD323" s="34"/>
      <c r="AE323" s="34"/>
      <c r="AT323" s="17" t="s">
        <v>151</v>
      </c>
      <c r="AU323" s="17" t="s">
        <v>85</v>
      </c>
    </row>
    <row r="324" spans="1:65" s="15" customFormat="1" x14ac:dyDescent="0.2">
      <c r="B324" s="227"/>
      <c r="C324" s="228"/>
      <c r="D324" s="200" t="s">
        <v>152</v>
      </c>
      <c r="E324" s="229" t="s">
        <v>1</v>
      </c>
      <c r="F324" s="230" t="s">
        <v>543</v>
      </c>
      <c r="G324" s="228"/>
      <c r="H324" s="229" t="s">
        <v>1</v>
      </c>
      <c r="I324" s="228"/>
      <c r="J324" s="228"/>
      <c r="K324" s="228"/>
      <c r="L324" s="232"/>
      <c r="M324" s="233"/>
      <c r="N324" s="234"/>
      <c r="O324" s="234"/>
      <c r="P324" s="234"/>
      <c r="Q324" s="234"/>
      <c r="R324" s="234"/>
      <c r="S324" s="234"/>
      <c r="T324" s="235"/>
      <c r="AT324" s="236" t="s">
        <v>152</v>
      </c>
      <c r="AU324" s="236" t="s">
        <v>85</v>
      </c>
      <c r="AV324" s="15" t="s">
        <v>83</v>
      </c>
      <c r="AW324" s="15" t="s">
        <v>31</v>
      </c>
      <c r="AX324" s="15" t="s">
        <v>75</v>
      </c>
      <c r="AY324" s="236" t="s">
        <v>141</v>
      </c>
    </row>
    <row r="325" spans="1:65" s="13" customFormat="1" x14ac:dyDescent="0.2">
      <c r="B325" s="205"/>
      <c r="C325" s="206"/>
      <c r="D325" s="200" t="s">
        <v>152</v>
      </c>
      <c r="E325" s="207" t="s">
        <v>1</v>
      </c>
      <c r="F325" s="208" t="s">
        <v>494</v>
      </c>
      <c r="G325" s="206"/>
      <c r="H325" s="209">
        <v>4</v>
      </c>
      <c r="I325" s="206"/>
      <c r="J325" s="206"/>
      <c r="K325" s="206"/>
      <c r="L325" s="211"/>
      <c r="M325" s="212"/>
      <c r="N325" s="213"/>
      <c r="O325" s="213"/>
      <c r="P325" s="213"/>
      <c r="Q325" s="213"/>
      <c r="R325" s="213"/>
      <c r="S325" s="213"/>
      <c r="T325" s="214"/>
      <c r="AT325" s="215" t="s">
        <v>152</v>
      </c>
      <c r="AU325" s="215" t="s">
        <v>85</v>
      </c>
      <c r="AV325" s="13" t="s">
        <v>85</v>
      </c>
      <c r="AW325" s="13" t="s">
        <v>31</v>
      </c>
      <c r="AX325" s="13" t="s">
        <v>75</v>
      </c>
      <c r="AY325" s="215" t="s">
        <v>141</v>
      </c>
    </row>
    <row r="326" spans="1:65" s="14" customFormat="1" x14ac:dyDescent="0.2">
      <c r="B326" s="216"/>
      <c r="C326" s="217"/>
      <c r="D326" s="200" t="s">
        <v>152</v>
      </c>
      <c r="E326" s="218" t="s">
        <v>1</v>
      </c>
      <c r="F326" s="219" t="s">
        <v>156</v>
      </c>
      <c r="G326" s="217"/>
      <c r="H326" s="220">
        <v>4</v>
      </c>
      <c r="I326" s="217"/>
      <c r="J326" s="217"/>
      <c r="K326" s="217"/>
      <c r="L326" s="222"/>
      <c r="M326" s="223"/>
      <c r="N326" s="224"/>
      <c r="O326" s="224"/>
      <c r="P326" s="224"/>
      <c r="Q326" s="224"/>
      <c r="R326" s="224"/>
      <c r="S326" s="224"/>
      <c r="T326" s="225"/>
      <c r="AT326" s="226" t="s">
        <v>152</v>
      </c>
      <c r="AU326" s="226" t="s">
        <v>85</v>
      </c>
      <c r="AV326" s="14" t="s">
        <v>149</v>
      </c>
      <c r="AW326" s="14" t="s">
        <v>31</v>
      </c>
      <c r="AX326" s="14" t="s">
        <v>83</v>
      </c>
      <c r="AY326" s="226" t="s">
        <v>141</v>
      </c>
    </row>
    <row r="327" spans="1:65" s="15" customFormat="1" x14ac:dyDescent="0.2">
      <c r="B327" s="227"/>
      <c r="C327" s="228"/>
      <c r="D327" s="200" t="s">
        <v>152</v>
      </c>
      <c r="E327" s="229" t="s">
        <v>1</v>
      </c>
      <c r="F327" s="230" t="s">
        <v>157</v>
      </c>
      <c r="G327" s="228"/>
      <c r="H327" s="229" t="s">
        <v>1</v>
      </c>
      <c r="I327" s="228"/>
      <c r="J327" s="228"/>
      <c r="K327" s="228"/>
      <c r="L327" s="232"/>
      <c r="M327" s="233"/>
      <c r="N327" s="234"/>
      <c r="O327" s="234"/>
      <c r="P327" s="234"/>
      <c r="Q327" s="234"/>
      <c r="R327" s="234"/>
      <c r="S327" s="234"/>
      <c r="T327" s="235"/>
      <c r="AT327" s="236" t="s">
        <v>152</v>
      </c>
      <c r="AU327" s="236" t="s">
        <v>85</v>
      </c>
      <c r="AV327" s="15" t="s">
        <v>83</v>
      </c>
      <c r="AW327" s="15" t="s">
        <v>31</v>
      </c>
      <c r="AX327" s="15" t="s">
        <v>75</v>
      </c>
      <c r="AY327" s="236" t="s">
        <v>141</v>
      </c>
    </row>
    <row r="328" spans="1:65" s="2" customFormat="1" ht="24.15" customHeight="1" x14ac:dyDescent="0.2">
      <c r="A328" s="34"/>
      <c r="B328" s="35"/>
      <c r="C328" s="186" t="s">
        <v>390</v>
      </c>
      <c r="D328" s="186" t="s">
        <v>143</v>
      </c>
      <c r="E328" s="187" t="s">
        <v>544</v>
      </c>
      <c r="F328" s="188" t="s">
        <v>545</v>
      </c>
      <c r="G328" s="189" t="s">
        <v>146</v>
      </c>
      <c r="H328" s="190">
        <v>6</v>
      </c>
      <c r="I328" s="256"/>
      <c r="J328" s="192">
        <f>ROUND(I328*H328,2)</f>
        <v>0</v>
      </c>
      <c r="K328" s="188" t="s">
        <v>147</v>
      </c>
      <c r="L328" s="193"/>
      <c r="M328" s="194" t="s">
        <v>1</v>
      </c>
      <c r="N328" s="195" t="s">
        <v>40</v>
      </c>
      <c r="O328" s="71"/>
      <c r="P328" s="196">
        <f>O328*H328</f>
        <v>0</v>
      </c>
      <c r="Q328" s="196">
        <v>0.17827000000000001</v>
      </c>
      <c r="R328" s="196">
        <f>Q328*H328</f>
        <v>1.06962</v>
      </c>
      <c r="S328" s="196">
        <v>0</v>
      </c>
      <c r="T328" s="197">
        <f>S328*H328</f>
        <v>0</v>
      </c>
      <c r="U328" s="34"/>
      <c r="V328" s="34"/>
      <c r="W328" s="34"/>
      <c r="X328" s="34"/>
      <c r="Y328" s="34"/>
      <c r="Z328" s="34"/>
      <c r="AA328" s="34"/>
      <c r="AB328" s="34"/>
      <c r="AC328" s="34"/>
      <c r="AD328" s="34"/>
      <c r="AE328" s="34"/>
      <c r="AR328" s="198" t="s">
        <v>148</v>
      </c>
      <c r="AT328" s="198" t="s">
        <v>143</v>
      </c>
      <c r="AU328" s="198" t="s">
        <v>85</v>
      </c>
      <c r="AY328" s="17" t="s">
        <v>141</v>
      </c>
      <c r="BE328" s="199">
        <f>IF(N328="základní",J328,0)</f>
        <v>0</v>
      </c>
      <c r="BF328" s="199">
        <f>IF(N328="snížená",J328,0)</f>
        <v>0</v>
      </c>
      <c r="BG328" s="199">
        <f>IF(N328="zákl. přenesená",J328,0)</f>
        <v>0</v>
      </c>
      <c r="BH328" s="199">
        <f>IF(N328="sníž. přenesená",J328,0)</f>
        <v>0</v>
      </c>
      <c r="BI328" s="199">
        <f>IF(N328="nulová",J328,0)</f>
        <v>0</v>
      </c>
      <c r="BJ328" s="17" t="s">
        <v>83</v>
      </c>
      <c r="BK328" s="199">
        <f>ROUND(I328*H328,2)</f>
        <v>0</v>
      </c>
      <c r="BL328" s="17" t="s">
        <v>149</v>
      </c>
      <c r="BM328" s="198" t="s">
        <v>546</v>
      </c>
    </row>
    <row r="329" spans="1:65" s="2" customFormat="1" x14ac:dyDescent="0.2">
      <c r="A329" s="34"/>
      <c r="B329" s="35"/>
      <c r="C329" s="36"/>
      <c r="D329" s="200" t="s">
        <v>151</v>
      </c>
      <c r="E329" s="36"/>
      <c r="F329" s="201" t="s">
        <v>545</v>
      </c>
      <c r="G329" s="36"/>
      <c r="H329" s="36"/>
      <c r="I329" s="36"/>
      <c r="J329" s="36"/>
      <c r="K329" s="36"/>
      <c r="L329" s="39"/>
      <c r="M329" s="203"/>
      <c r="N329" s="204"/>
      <c r="O329" s="71"/>
      <c r="P329" s="71"/>
      <c r="Q329" s="71"/>
      <c r="R329" s="71"/>
      <c r="S329" s="71"/>
      <c r="T329" s="72"/>
      <c r="U329" s="34"/>
      <c r="V329" s="34"/>
      <c r="W329" s="34"/>
      <c r="X329" s="34"/>
      <c r="Y329" s="34"/>
      <c r="Z329" s="34"/>
      <c r="AA329" s="34"/>
      <c r="AB329" s="34"/>
      <c r="AC329" s="34"/>
      <c r="AD329" s="34"/>
      <c r="AE329" s="34"/>
      <c r="AT329" s="17" t="s">
        <v>151</v>
      </c>
      <c r="AU329" s="17" t="s">
        <v>85</v>
      </c>
    </row>
    <row r="330" spans="1:65" s="15" customFormat="1" x14ac:dyDescent="0.2">
      <c r="B330" s="227"/>
      <c r="C330" s="228"/>
      <c r="D330" s="200" t="s">
        <v>152</v>
      </c>
      <c r="E330" s="229" t="s">
        <v>1</v>
      </c>
      <c r="F330" s="230" t="s">
        <v>547</v>
      </c>
      <c r="G330" s="228"/>
      <c r="H330" s="229" t="s">
        <v>1</v>
      </c>
      <c r="I330" s="228"/>
      <c r="J330" s="228"/>
      <c r="K330" s="228"/>
      <c r="L330" s="232"/>
      <c r="M330" s="233"/>
      <c r="N330" s="234"/>
      <c r="O330" s="234"/>
      <c r="P330" s="234"/>
      <c r="Q330" s="234"/>
      <c r="R330" s="234"/>
      <c r="S330" s="234"/>
      <c r="T330" s="235"/>
      <c r="AT330" s="236" t="s">
        <v>152</v>
      </c>
      <c r="AU330" s="236" t="s">
        <v>85</v>
      </c>
      <c r="AV330" s="15" t="s">
        <v>83</v>
      </c>
      <c r="AW330" s="15" t="s">
        <v>31</v>
      </c>
      <c r="AX330" s="15" t="s">
        <v>75</v>
      </c>
      <c r="AY330" s="236" t="s">
        <v>141</v>
      </c>
    </row>
    <row r="331" spans="1:65" s="13" customFormat="1" x14ac:dyDescent="0.2">
      <c r="B331" s="205"/>
      <c r="C331" s="206"/>
      <c r="D331" s="200" t="s">
        <v>152</v>
      </c>
      <c r="E331" s="207" t="s">
        <v>1</v>
      </c>
      <c r="F331" s="208" t="s">
        <v>485</v>
      </c>
      <c r="G331" s="206"/>
      <c r="H331" s="209">
        <v>6</v>
      </c>
      <c r="I331" s="206"/>
      <c r="J331" s="206"/>
      <c r="K331" s="206"/>
      <c r="L331" s="211"/>
      <c r="M331" s="212"/>
      <c r="N331" s="213"/>
      <c r="O331" s="213"/>
      <c r="P331" s="213"/>
      <c r="Q331" s="213"/>
      <c r="R331" s="213"/>
      <c r="S331" s="213"/>
      <c r="T331" s="214"/>
      <c r="AT331" s="215" t="s">
        <v>152</v>
      </c>
      <c r="AU331" s="215" t="s">
        <v>85</v>
      </c>
      <c r="AV331" s="13" t="s">
        <v>85</v>
      </c>
      <c r="AW331" s="13" t="s">
        <v>31</v>
      </c>
      <c r="AX331" s="13" t="s">
        <v>75</v>
      </c>
      <c r="AY331" s="215" t="s">
        <v>141</v>
      </c>
    </row>
    <row r="332" spans="1:65" s="14" customFormat="1" x14ac:dyDescent="0.2">
      <c r="B332" s="216"/>
      <c r="C332" s="217"/>
      <c r="D332" s="200" t="s">
        <v>152</v>
      </c>
      <c r="E332" s="218" t="s">
        <v>1</v>
      </c>
      <c r="F332" s="219" t="s">
        <v>156</v>
      </c>
      <c r="G332" s="217"/>
      <c r="H332" s="220">
        <v>6</v>
      </c>
      <c r="I332" s="217"/>
      <c r="J332" s="217"/>
      <c r="K332" s="217"/>
      <c r="L332" s="222"/>
      <c r="M332" s="223"/>
      <c r="N332" s="224"/>
      <c r="O332" s="224"/>
      <c r="P332" s="224"/>
      <c r="Q332" s="224"/>
      <c r="R332" s="224"/>
      <c r="S332" s="224"/>
      <c r="T332" s="225"/>
      <c r="AT332" s="226" t="s">
        <v>152</v>
      </c>
      <c r="AU332" s="226" t="s">
        <v>85</v>
      </c>
      <c r="AV332" s="14" t="s">
        <v>149</v>
      </c>
      <c r="AW332" s="14" t="s">
        <v>31</v>
      </c>
      <c r="AX332" s="14" t="s">
        <v>83</v>
      </c>
      <c r="AY332" s="226" t="s">
        <v>141</v>
      </c>
    </row>
    <row r="333" spans="1:65" s="15" customFormat="1" x14ac:dyDescent="0.2">
      <c r="B333" s="227"/>
      <c r="C333" s="228"/>
      <c r="D333" s="200" t="s">
        <v>152</v>
      </c>
      <c r="E333" s="229" t="s">
        <v>1</v>
      </c>
      <c r="F333" s="230" t="s">
        <v>157</v>
      </c>
      <c r="G333" s="228"/>
      <c r="H333" s="229" t="s">
        <v>1</v>
      </c>
      <c r="I333" s="228"/>
      <c r="J333" s="228"/>
      <c r="K333" s="228"/>
      <c r="L333" s="232"/>
      <c r="M333" s="233"/>
      <c r="N333" s="234"/>
      <c r="O333" s="234"/>
      <c r="P333" s="234"/>
      <c r="Q333" s="234"/>
      <c r="R333" s="234"/>
      <c r="S333" s="234"/>
      <c r="T333" s="235"/>
      <c r="AT333" s="236" t="s">
        <v>152</v>
      </c>
      <c r="AU333" s="236" t="s">
        <v>85</v>
      </c>
      <c r="AV333" s="15" t="s">
        <v>83</v>
      </c>
      <c r="AW333" s="15" t="s">
        <v>31</v>
      </c>
      <c r="AX333" s="15" t="s">
        <v>75</v>
      </c>
      <c r="AY333" s="236" t="s">
        <v>141</v>
      </c>
    </row>
    <row r="334" spans="1:65" s="2" customFormat="1" ht="24.15" customHeight="1" x14ac:dyDescent="0.2">
      <c r="A334" s="34"/>
      <c r="B334" s="35"/>
      <c r="C334" s="186" t="s">
        <v>548</v>
      </c>
      <c r="D334" s="186" t="s">
        <v>143</v>
      </c>
      <c r="E334" s="187" t="s">
        <v>549</v>
      </c>
      <c r="F334" s="188" t="s">
        <v>550</v>
      </c>
      <c r="G334" s="189" t="s">
        <v>146</v>
      </c>
      <c r="H334" s="190">
        <v>4</v>
      </c>
      <c r="I334" s="256"/>
      <c r="J334" s="192">
        <f>ROUND(I334*H334,2)</f>
        <v>0</v>
      </c>
      <c r="K334" s="188" t="s">
        <v>147</v>
      </c>
      <c r="L334" s="193"/>
      <c r="M334" s="194" t="s">
        <v>1</v>
      </c>
      <c r="N334" s="195" t="s">
        <v>40</v>
      </c>
      <c r="O334" s="71"/>
      <c r="P334" s="196">
        <f>O334*H334</f>
        <v>0</v>
      </c>
      <c r="Q334" s="196">
        <v>0.18223</v>
      </c>
      <c r="R334" s="196">
        <f>Q334*H334</f>
        <v>0.72892000000000001</v>
      </c>
      <c r="S334" s="196">
        <v>0</v>
      </c>
      <c r="T334" s="197">
        <f>S334*H334</f>
        <v>0</v>
      </c>
      <c r="U334" s="34"/>
      <c r="V334" s="34"/>
      <c r="W334" s="34"/>
      <c r="X334" s="34"/>
      <c r="Y334" s="34"/>
      <c r="Z334" s="34"/>
      <c r="AA334" s="34"/>
      <c r="AB334" s="34"/>
      <c r="AC334" s="34"/>
      <c r="AD334" s="34"/>
      <c r="AE334" s="34"/>
      <c r="AR334" s="198" t="s">
        <v>148</v>
      </c>
      <c r="AT334" s="198" t="s">
        <v>143</v>
      </c>
      <c r="AU334" s="198" t="s">
        <v>85</v>
      </c>
      <c r="AY334" s="17" t="s">
        <v>141</v>
      </c>
      <c r="BE334" s="199">
        <f>IF(N334="základní",J334,0)</f>
        <v>0</v>
      </c>
      <c r="BF334" s="199">
        <f>IF(N334="snížená",J334,0)</f>
        <v>0</v>
      </c>
      <c r="BG334" s="199">
        <f>IF(N334="zákl. přenesená",J334,0)</f>
        <v>0</v>
      </c>
      <c r="BH334" s="199">
        <f>IF(N334="sníž. přenesená",J334,0)</f>
        <v>0</v>
      </c>
      <c r="BI334" s="199">
        <f>IF(N334="nulová",J334,0)</f>
        <v>0</v>
      </c>
      <c r="BJ334" s="17" t="s">
        <v>83</v>
      </c>
      <c r="BK334" s="199">
        <f>ROUND(I334*H334,2)</f>
        <v>0</v>
      </c>
      <c r="BL334" s="17" t="s">
        <v>149</v>
      </c>
      <c r="BM334" s="198" t="s">
        <v>551</v>
      </c>
    </row>
    <row r="335" spans="1:65" s="2" customFormat="1" x14ac:dyDescent="0.2">
      <c r="A335" s="34"/>
      <c r="B335" s="35"/>
      <c r="C335" s="36"/>
      <c r="D335" s="200" t="s">
        <v>151</v>
      </c>
      <c r="E335" s="36"/>
      <c r="F335" s="201" t="s">
        <v>550</v>
      </c>
      <c r="G335" s="36"/>
      <c r="H335" s="36"/>
      <c r="I335" s="36"/>
      <c r="J335" s="36"/>
      <c r="K335" s="36"/>
      <c r="L335" s="39"/>
      <c r="M335" s="203"/>
      <c r="N335" s="204"/>
      <c r="O335" s="71"/>
      <c r="P335" s="71"/>
      <c r="Q335" s="71"/>
      <c r="R335" s="71"/>
      <c r="S335" s="71"/>
      <c r="T335" s="72"/>
      <c r="U335" s="34"/>
      <c r="V335" s="34"/>
      <c r="W335" s="34"/>
      <c r="X335" s="34"/>
      <c r="Y335" s="34"/>
      <c r="Z335" s="34"/>
      <c r="AA335" s="34"/>
      <c r="AB335" s="34"/>
      <c r="AC335" s="34"/>
      <c r="AD335" s="34"/>
      <c r="AE335" s="34"/>
      <c r="AT335" s="17" t="s">
        <v>151</v>
      </c>
      <c r="AU335" s="17" t="s">
        <v>85</v>
      </c>
    </row>
    <row r="336" spans="1:65" s="15" customFormat="1" x14ac:dyDescent="0.2">
      <c r="B336" s="227"/>
      <c r="C336" s="228"/>
      <c r="D336" s="200" t="s">
        <v>152</v>
      </c>
      <c r="E336" s="229" t="s">
        <v>1</v>
      </c>
      <c r="F336" s="230" t="s">
        <v>552</v>
      </c>
      <c r="G336" s="228"/>
      <c r="H336" s="229" t="s">
        <v>1</v>
      </c>
      <c r="I336" s="228"/>
      <c r="J336" s="228"/>
      <c r="K336" s="228"/>
      <c r="L336" s="232"/>
      <c r="M336" s="233"/>
      <c r="N336" s="234"/>
      <c r="O336" s="234"/>
      <c r="P336" s="234"/>
      <c r="Q336" s="234"/>
      <c r="R336" s="234"/>
      <c r="S336" s="234"/>
      <c r="T336" s="235"/>
      <c r="AT336" s="236" t="s">
        <v>152</v>
      </c>
      <c r="AU336" s="236" t="s">
        <v>85</v>
      </c>
      <c r="AV336" s="15" t="s">
        <v>83</v>
      </c>
      <c r="AW336" s="15" t="s">
        <v>31</v>
      </c>
      <c r="AX336" s="15" t="s">
        <v>75</v>
      </c>
      <c r="AY336" s="236" t="s">
        <v>141</v>
      </c>
    </row>
    <row r="337" spans="1:65" s="13" customFormat="1" x14ac:dyDescent="0.2">
      <c r="B337" s="205"/>
      <c r="C337" s="206"/>
      <c r="D337" s="200" t="s">
        <v>152</v>
      </c>
      <c r="E337" s="207" t="s">
        <v>1</v>
      </c>
      <c r="F337" s="208" t="s">
        <v>494</v>
      </c>
      <c r="G337" s="206"/>
      <c r="H337" s="209">
        <v>4</v>
      </c>
      <c r="I337" s="206"/>
      <c r="J337" s="206"/>
      <c r="K337" s="206"/>
      <c r="L337" s="211"/>
      <c r="M337" s="212"/>
      <c r="N337" s="213"/>
      <c r="O337" s="213"/>
      <c r="P337" s="213"/>
      <c r="Q337" s="213"/>
      <c r="R337" s="213"/>
      <c r="S337" s="213"/>
      <c r="T337" s="214"/>
      <c r="AT337" s="215" t="s">
        <v>152</v>
      </c>
      <c r="AU337" s="215" t="s">
        <v>85</v>
      </c>
      <c r="AV337" s="13" t="s">
        <v>85</v>
      </c>
      <c r="AW337" s="13" t="s">
        <v>31</v>
      </c>
      <c r="AX337" s="13" t="s">
        <v>75</v>
      </c>
      <c r="AY337" s="215" t="s">
        <v>141</v>
      </c>
    </row>
    <row r="338" spans="1:65" s="14" customFormat="1" x14ac:dyDescent="0.2">
      <c r="B338" s="216"/>
      <c r="C338" s="217"/>
      <c r="D338" s="200" t="s">
        <v>152</v>
      </c>
      <c r="E338" s="218" t="s">
        <v>1</v>
      </c>
      <c r="F338" s="219" t="s">
        <v>156</v>
      </c>
      <c r="G338" s="217"/>
      <c r="H338" s="220">
        <v>4</v>
      </c>
      <c r="I338" s="217"/>
      <c r="J338" s="217"/>
      <c r="K338" s="217"/>
      <c r="L338" s="222"/>
      <c r="M338" s="223"/>
      <c r="N338" s="224"/>
      <c r="O338" s="224"/>
      <c r="P338" s="224"/>
      <c r="Q338" s="224"/>
      <c r="R338" s="224"/>
      <c r="S338" s="224"/>
      <c r="T338" s="225"/>
      <c r="AT338" s="226" t="s">
        <v>152</v>
      </c>
      <c r="AU338" s="226" t="s">
        <v>85</v>
      </c>
      <c r="AV338" s="14" t="s">
        <v>149</v>
      </c>
      <c r="AW338" s="14" t="s">
        <v>31</v>
      </c>
      <c r="AX338" s="14" t="s">
        <v>83</v>
      </c>
      <c r="AY338" s="226" t="s">
        <v>141</v>
      </c>
    </row>
    <row r="339" spans="1:65" s="15" customFormat="1" x14ac:dyDescent="0.2">
      <c r="B339" s="227"/>
      <c r="C339" s="228"/>
      <c r="D339" s="200" t="s">
        <v>152</v>
      </c>
      <c r="E339" s="229" t="s">
        <v>1</v>
      </c>
      <c r="F339" s="230" t="s">
        <v>157</v>
      </c>
      <c r="G339" s="228"/>
      <c r="H339" s="229" t="s">
        <v>1</v>
      </c>
      <c r="I339" s="228"/>
      <c r="J339" s="228"/>
      <c r="K339" s="228"/>
      <c r="L339" s="232"/>
      <c r="M339" s="233"/>
      <c r="N339" s="234"/>
      <c r="O339" s="234"/>
      <c r="P339" s="234"/>
      <c r="Q339" s="234"/>
      <c r="R339" s="234"/>
      <c r="S339" s="234"/>
      <c r="T339" s="235"/>
      <c r="AT339" s="236" t="s">
        <v>152</v>
      </c>
      <c r="AU339" s="236" t="s">
        <v>85</v>
      </c>
      <c r="AV339" s="15" t="s">
        <v>83</v>
      </c>
      <c r="AW339" s="15" t="s">
        <v>31</v>
      </c>
      <c r="AX339" s="15" t="s">
        <v>75</v>
      </c>
      <c r="AY339" s="236" t="s">
        <v>141</v>
      </c>
    </row>
    <row r="340" spans="1:65" s="2" customFormat="1" ht="21.75" customHeight="1" x14ac:dyDescent="0.2">
      <c r="A340" s="34"/>
      <c r="B340" s="35"/>
      <c r="C340" s="186" t="s">
        <v>375</v>
      </c>
      <c r="D340" s="186" t="s">
        <v>143</v>
      </c>
      <c r="E340" s="187" t="s">
        <v>553</v>
      </c>
      <c r="F340" s="188" t="s">
        <v>554</v>
      </c>
      <c r="G340" s="189" t="s">
        <v>146</v>
      </c>
      <c r="H340" s="190">
        <v>638</v>
      </c>
      <c r="I340" s="256"/>
      <c r="J340" s="192">
        <f>ROUND(I340*H340,2)</f>
        <v>0</v>
      </c>
      <c r="K340" s="188" t="s">
        <v>147</v>
      </c>
      <c r="L340" s="193"/>
      <c r="M340" s="194" t="s">
        <v>1</v>
      </c>
      <c r="N340" s="195" t="s">
        <v>40</v>
      </c>
      <c r="O340" s="71"/>
      <c r="P340" s="196">
        <f>O340*H340</f>
        <v>0</v>
      </c>
      <c r="Q340" s="196">
        <v>0.28999999999999998</v>
      </c>
      <c r="R340" s="196">
        <f>Q340*H340</f>
        <v>185.01999999999998</v>
      </c>
      <c r="S340" s="196">
        <v>0</v>
      </c>
      <c r="T340" s="197">
        <f>S340*H340</f>
        <v>0</v>
      </c>
      <c r="U340" s="34"/>
      <c r="V340" s="34"/>
      <c r="W340" s="34"/>
      <c r="X340" s="34"/>
      <c r="Y340" s="34"/>
      <c r="Z340" s="34"/>
      <c r="AA340" s="34"/>
      <c r="AB340" s="34"/>
      <c r="AC340" s="34"/>
      <c r="AD340" s="34"/>
      <c r="AE340" s="34"/>
      <c r="AR340" s="198" t="s">
        <v>148</v>
      </c>
      <c r="AT340" s="198" t="s">
        <v>143</v>
      </c>
      <c r="AU340" s="198" t="s">
        <v>85</v>
      </c>
      <c r="AY340" s="17" t="s">
        <v>141</v>
      </c>
      <c r="BE340" s="199">
        <f>IF(N340="základní",J340,0)</f>
        <v>0</v>
      </c>
      <c r="BF340" s="199">
        <f>IF(N340="snížená",J340,0)</f>
        <v>0</v>
      </c>
      <c r="BG340" s="199">
        <f>IF(N340="zákl. přenesená",J340,0)</f>
        <v>0</v>
      </c>
      <c r="BH340" s="199">
        <f>IF(N340="sníž. přenesená",J340,0)</f>
        <v>0</v>
      </c>
      <c r="BI340" s="199">
        <f>IF(N340="nulová",J340,0)</f>
        <v>0</v>
      </c>
      <c r="BJ340" s="17" t="s">
        <v>83</v>
      </c>
      <c r="BK340" s="199">
        <f>ROUND(I340*H340,2)</f>
        <v>0</v>
      </c>
      <c r="BL340" s="17" t="s">
        <v>149</v>
      </c>
      <c r="BM340" s="198" t="s">
        <v>555</v>
      </c>
    </row>
    <row r="341" spans="1:65" s="2" customFormat="1" x14ac:dyDescent="0.2">
      <c r="A341" s="34"/>
      <c r="B341" s="35"/>
      <c r="C341" s="36"/>
      <c r="D341" s="200" t="s">
        <v>151</v>
      </c>
      <c r="E341" s="36"/>
      <c r="F341" s="201" t="s">
        <v>554</v>
      </c>
      <c r="G341" s="36"/>
      <c r="H341" s="36"/>
      <c r="I341" s="36"/>
      <c r="J341" s="36"/>
      <c r="K341" s="36"/>
      <c r="L341" s="39"/>
      <c r="M341" s="203"/>
      <c r="N341" s="204"/>
      <c r="O341" s="71"/>
      <c r="P341" s="71"/>
      <c r="Q341" s="71"/>
      <c r="R341" s="71"/>
      <c r="S341" s="71"/>
      <c r="T341" s="72"/>
      <c r="U341" s="34"/>
      <c r="V341" s="34"/>
      <c r="W341" s="34"/>
      <c r="X341" s="34"/>
      <c r="Y341" s="34"/>
      <c r="Z341" s="34"/>
      <c r="AA341" s="34"/>
      <c r="AB341" s="34"/>
      <c r="AC341" s="34"/>
      <c r="AD341" s="34"/>
      <c r="AE341" s="34"/>
      <c r="AT341" s="17" t="s">
        <v>151</v>
      </c>
      <c r="AU341" s="17" t="s">
        <v>85</v>
      </c>
    </row>
    <row r="342" spans="1:65" s="15" customFormat="1" x14ac:dyDescent="0.2">
      <c r="B342" s="227"/>
      <c r="C342" s="228"/>
      <c r="D342" s="200" t="s">
        <v>152</v>
      </c>
      <c r="E342" s="229" t="s">
        <v>1</v>
      </c>
      <c r="F342" s="230" t="s">
        <v>417</v>
      </c>
      <c r="G342" s="228"/>
      <c r="H342" s="229" t="s">
        <v>1</v>
      </c>
      <c r="I342" s="228"/>
      <c r="J342" s="228"/>
      <c r="K342" s="228"/>
      <c r="L342" s="232"/>
      <c r="M342" s="233"/>
      <c r="N342" s="234"/>
      <c r="O342" s="234"/>
      <c r="P342" s="234"/>
      <c r="Q342" s="234"/>
      <c r="R342" s="234"/>
      <c r="S342" s="234"/>
      <c r="T342" s="235"/>
      <c r="AT342" s="236" t="s">
        <v>152</v>
      </c>
      <c r="AU342" s="236" t="s">
        <v>85</v>
      </c>
      <c r="AV342" s="15" t="s">
        <v>83</v>
      </c>
      <c r="AW342" s="15" t="s">
        <v>31</v>
      </c>
      <c r="AX342" s="15" t="s">
        <v>75</v>
      </c>
      <c r="AY342" s="236" t="s">
        <v>141</v>
      </c>
    </row>
    <row r="343" spans="1:65" s="13" customFormat="1" x14ac:dyDescent="0.2">
      <c r="B343" s="205"/>
      <c r="C343" s="206"/>
      <c r="D343" s="200" t="s">
        <v>152</v>
      </c>
      <c r="E343" s="207" t="s">
        <v>1</v>
      </c>
      <c r="F343" s="208" t="s">
        <v>556</v>
      </c>
      <c r="G343" s="206"/>
      <c r="H343" s="209">
        <v>633.36</v>
      </c>
      <c r="I343" s="206"/>
      <c r="J343" s="206"/>
      <c r="K343" s="206"/>
      <c r="L343" s="211"/>
      <c r="M343" s="212"/>
      <c r="N343" s="213"/>
      <c r="O343" s="213"/>
      <c r="P343" s="213"/>
      <c r="Q343" s="213"/>
      <c r="R343" s="213"/>
      <c r="S343" s="213"/>
      <c r="T343" s="214"/>
      <c r="AT343" s="215" t="s">
        <v>152</v>
      </c>
      <c r="AU343" s="215" t="s">
        <v>85</v>
      </c>
      <c r="AV343" s="13" t="s">
        <v>85</v>
      </c>
      <c r="AW343" s="13" t="s">
        <v>31</v>
      </c>
      <c r="AX343" s="13" t="s">
        <v>75</v>
      </c>
      <c r="AY343" s="215" t="s">
        <v>141</v>
      </c>
    </row>
    <row r="344" spans="1:65" s="13" customFormat="1" x14ac:dyDescent="0.2">
      <c r="B344" s="205"/>
      <c r="C344" s="206"/>
      <c r="D344" s="200" t="s">
        <v>152</v>
      </c>
      <c r="E344" s="207" t="s">
        <v>1</v>
      </c>
      <c r="F344" s="208" t="s">
        <v>557</v>
      </c>
      <c r="G344" s="206"/>
      <c r="H344" s="209">
        <v>4</v>
      </c>
      <c r="I344" s="206"/>
      <c r="J344" s="206"/>
      <c r="K344" s="206"/>
      <c r="L344" s="211"/>
      <c r="M344" s="212"/>
      <c r="N344" s="213"/>
      <c r="O344" s="213"/>
      <c r="P344" s="213"/>
      <c r="Q344" s="213"/>
      <c r="R344" s="213"/>
      <c r="S344" s="213"/>
      <c r="T344" s="214"/>
      <c r="AT344" s="215" t="s">
        <v>152</v>
      </c>
      <c r="AU344" s="215" t="s">
        <v>85</v>
      </c>
      <c r="AV344" s="13" t="s">
        <v>85</v>
      </c>
      <c r="AW344" s="13" t="s">
        <v>31</v>
      </c>
      <c r="AX344" s="13" t="s">
        <v>75</v>
      </c>
      <c r="AY344" s="215" t="s">
        <v>141</v>
      </c>
    </row>
    <row r="345" spans="1:65" s="13" customFormat="1" x14ac:dyDescent="0.2">
      <c r="B345" s="205"/>
      <c r="C345" s="206"/>
      <c r="D345" s="200" t="s">
        <v>152</v>
      </c>
      <c r="E345" s="207" t="s">
        <v>1</v>
      </c>
      <c r="F345" s="208" t="s">
        <v>171</v>
      </c>
      <c r="G345" s="206"/>
      <c r="H345" s="209">
        <v>0.64</v>
      </c>
      <c r="I345" s="206"/>
      <c r="J345" s="206"/>
      <c r="K345" s="206"/>
      <c r="L345" s="211"/>
      <c r="M345" s="212"/>
      <c r="N345" s="213"/>
      <c r="O345" s="213"/>
      <c r="P345" s="213"/>
      <c r="Q345" s="213"/>
      <c r="R345" s="213"/>
      <c r="S345" s="213"/>
      <c r="T345" s="214"/>
      <c r="AT345" s="215" t="s">
        <v>152</v>
      </c>
      <c r="AU345" s="215" t="s">
        <v>85</v>
      </c>
      <c r="AV345" s="13" t="s">
        <v>85</v>
      </c>
      <c r="AW345" s="13" t="s">
        <v>31</v>
      </c>
      <c r="AX345" s="13" t="s">
        <v>75</v>
      </c>
      <c r="AY345" s="215" t="s">
        <v>141</v>
      </c>
    </row>
    <row r="346" spans="1:65" s="14" customFormat="1" x14ac:dyDescent="0.2">
      <c r="B346" s="216"/>
      <c r="C346" s="217"/>
      <c r="D346" s="200" t="s">
        <v>152</v>
      </c>
      <c r="E346" s="218" t="s">
        <v>1</v>
      </c>
      <c r="F346" s="219" t="s">
        <v>156</v>
      </c>
      <c r="G346" s="217"/>
      <c r="H346" s="220">
        <v>638</v>
      </c>
      <c r="I346" s="217"/>
      <c r="J346" s="217"/>
      <c r="K346" s="217"/>
      <c r="L346" s="222"/>
      <c r="M346" s="223"/>
      <c r="N346" s="224"/>
      <c r="O346" s="224"/>
      <c r="P346" s="224"/>
      <c r="Q346" s="224"/>
      <c r="R346" s="224"/>
      <c r="S346" s="224"/>
      <c r="T346" s="225"/>
      <c r="AT346" s="226" t="s">
        <v>152</v>
      </c>
      <c r="AU346" s="226" t="s">
        <v>85</v>
      </c>
      <c r="AV346" s="14" t="s">
        <v>149</v>
      </c>
      <c r="AW346" s="14" t="s">
        <v>31</v>
      </c>
      <c r="AX346" s="14" t="s">
        <v>83</v>
      </c>
      <c r="AY346" s="226" t="s">
        <v>141</v>
      </c>
    </row>
    <row r="347" spans="1:65" s="15" customFormat="1" x14ac:dyDescent="0.2">
      <c r="B347" s="227"/>
      <c r="C347" s="228"/>
      <c r="D347" s="200" t="s">
        <v>152</v>
      </c>
      <c r="E347" s="229" t="s">
        <v>1</v>
      </c>
      <c r="F347" s="230" t="s">
        <v>157</v>
      </c>
      <c r="G347" s="228"/>
      <c r="H347" s="229" t="s">
        <v>1</v>
      </c>
      <c r="I347" s="228"/>
      <c r="J347" s="228"/>
      <c r="K347" s="228"/>
      <c r="L347" s="232"/>
      <c r="M347" s="233"/>
      <c r="N347" s="234"/>
      <c r="O347" s="234"/>
      <c r="P347" s="234"/>
      <c r="Q347" s="234"/>
      <c r="R347" s="234"/>
      <c r="S347" s="234"/>
      <c r="T347" s="235"/>
      <c r="AT347" s="236" t="s">
        <v>152</v>
      </c>
      <c r="AU347" s="236" t="s">
        <v>85</v>
      </c>
      <c r="AV347" s="15" t="s">
        <v>83</v>
      </c>
      <c r="AW347" s="15" t="s">
        <v>31</v>
      </c>
      <c r="AX347" s="15" t="s">
        <v>75</v>
      </c>
      <c r="AY347" s="236" t="s">
        <v>141</v>
      </c>
    </row>
    <row r="348" spans="1:65" s="2" customFormat="1" ht="16.5" customHeight="1" x14ac:dyDescent="0.2">
      <c r="A348" s="34"/>
      <c r="B348" s="35"/>
      <c r="C348" s="186" t="s">
        <v>558</v>
      </c>
      <c r="D348" s="186" t="s">
        <v>143</v>
      </c>
      <c r="E348" s="187" t="s">
        <v>559</v>
      </c>
      <c r="F348" s="188" t="s">
        <v>560</v>
      </c>
      <c r="G348" s="189" t="s">
        <v>331</v>
      </c>
      <c r="H348" s="190">
        <v>36</v>
      </c>
      <c r="I348" s="256"/>
      <c r="J348" s="192">
        <f>ROUND(I348*H348,2)</f>
        <v>0</v>
      </c>
      <c r="K348" s="188" t="s">
        <v>147</v>
      </c>
      <c r="L348" s="193"/>
      <c r="M348" s="194" t="s">
        <v>1</v>
      </c>
      <c r="N348" s="195" t="s">
        <v>40</v>
      </c>
      <c r="O348" s="71"/>
      <c r="P348" s="196">
        <f>O348*H348</f>
        <v>0</v>
      </c>
      <c r="Q348" s="196">
        <v>1E-3</v>
      </c>
      <c r="R348" s="196">
        <f>Q348*H348</f>
        <v>3.6000000000000004E-2</v>
      </c>
      <c r="S348" s="196">
        <v>0</v>
      </c>
      <c r="T348" s="197">
        <f>S348*H348</f>
        <v>0</v>
      </c>
      <c r="U348" s="34"/>
      <c r="V348" s="34"/>
      <c r="W348" s="34"/>
      <c r="X348" s="34"/>
      <c r="Y348" s="34"/>
      <c r="Z348" s="34"/>
      <c r="AA348" s="34"/>
      <c r="AB348" s="34"/>
      <c r="AC348" s="34"/>
      <c r="AD348" s="34"/>
      <c r="AE348" s="34"/>
      <c r="AR348" s="198" t="s">
        <v>182</v>
      </c>
      <c r="AT348" s="198" t="s">
        <v>143</v>
      </c>
      <c r="AU348" s="198" t="s">
        <v>85</v>
      </c>
      <c r="AY348" s="17" t="s">
        <v>141</v>
      </c>
      <c r="BE348" s="199">
        <f>IF(N348="základní",J348,0)</f>
        <v>0</v>
      </c>
      <c r="BF348" s="199">
        <f>IF(N348="snížená",J348,0)</f>
        <v>0</v>
      </c>
      <c r="BG348" s="199">
        <f>IF(N348="zákl. přenesená",J348,0)</f>
        <v>0</v>
      </c>
      <c r="BH348" s="199">
        <f>IF(N348="sníž. přenesená",J348,0)</f>
        <v>0</v>
      </c>
      <c r="BI348" s="199">
        <f>IF(N348="nulová",J348,0)</f>
        <v>0</v>
      </c>
      <c r="BJ348" s="17" t="s">
        <v>83</v>
      </c>
      <c r="BK348" s="199">
        <f>ROUND(I348*H348,2)</f>
        <v>0</v>
      </c>
      <c r="BL348" s="17" t="s">
        <v>182</v>
      </c>
      <c r="BM348" s="198" t="s">
        <v>561</v>
      </c>
    </row>
    <row r="349" spans="1:65" s="2" customFormat="1" x14ac:dyDescent="0.2">
      <c r="A349" s="34"/>
      <c r="B349" s="35"/>
      <c r="C349" s="36"/>
      <c r="D349" s="200" t="s">
        <v>151</v>
      </c>
      <c r="E349" s="36"/>
      <c r="F349" s="201" t="s">
        <v>560</v>
      </c>
      <c r="G349" s="36"/>
      <c r="H349" s="36"/>
      <c r="I349" s="36"/>
      <c r="J349" s="36"/>
      <c r="K349" s="36"/>
      <c r="L349" s="39"/>
      <c r="M349" s="203"/>
      <c r="N349" s="204"/>
      <c r="O349" s="71"/>
      <c r="P349" s="71"/>
      <c r="Q349" s="71"/>
      <c r="R349" s="71"/>
      <c r="S349" s="71"/>
      <c r="T349" s="72"/>
      <c r="U349" s="34"/>
      <c r="V349" s="34"/>
      <c r="W349" s="34"/>
      <c r="X349" s="34"/>
      <c r="Y349" s="34"/>
      <c r="Z349" s="34"/>
      <c r="AA349" s="34"/>
      <c r="AB349" s="34"/>
      <c r="AC349" s="34"/>
      <c r="AD349" s="34"/>
      <c r="AE349" s="34"/>
      <c r="AT349" s="17" t="s">
        <v>151</v>
      </c>
      <c r="AU349" s="17" t="s">
        <v>85</v>
      </c>
    </row>
    <row r="350" spans="1:65" s="15" customFormat="1" x14ac:dyDescent="0.2">
      <c r="B350" s="227"/>
      <c r="C350" s="228"/>
      <c r="D350" s="200" t="s">
        <v>152</v>
      </c>
      <c r="E350" s="229" t="s">
        <v>1</v>
      </c>
      <c r="F350" s="230" t="s">
        <v>431</v>
      </c>
      <c r="G350" s="228"/>
      <c r="H350" s="229" t="s">
        <v>1</v>
      </c>
      <c r="I350" s="228"/>
      <c r="J350" s="228"/>
      <c r="K350" s="228"/>
      <c r="L350" s="232"/>
      <c r="M350" s="233"/>
      <c r="N350" s="234"/>
      <c r="O350" s="234"/>
      <c r="P350" s="234"/>
      <c r="Q350" s="234"/>
      <c r="R350" s="234"/>
      <c r="S350" s="234"/>
      <c r="T350" s="235"/>
      <c r="AT350" s="236" t="s">
        <v>152</v>
      </c>
      <c r="AU350" s="236" t="s">
        <v>85</v>
      </c>
      <c r="AV350" s="15" t="s">
        <v>83</v>
      </c>
      <c r="AW350" s="15" t="s">
        <v>31</v>
      </c>
      <c r="AX350" s="15" t="s">
        <v>75</v>
      </c>
      <c r="AY350" s="236" t="s">
        <v>141</v>
      </c>
    </row>
    <row r="351" spans="1:65" s="13" customFormat="1" x14ac:dyDescent="0.2">
      <c r="B351" s="205"/>
      <c r="C351" s="206"/>
      <c r="D351" s="200" t="s">
        <v>152</v>
      </c>
      <c r="E351" s="207" t="s">
        <v>1</v>
      </c>
      <c r="F351" s="208" t="s">
        <v>562</v>
      </c>
      <c r="G351" s="206"/>
      <c r="H351" s="209">
        <v>36</v>
      </c>
      <c r="I351" s="206"/>
      <c r="J351" s="206"/>
      <c r="K351" s="206"/>
      <c r="L351" s="211"/>
      <c r="M351" s="212"/>
      <c r="N351" s="213"/>
      <c r="O351" s="213"/>
      <c r="P351" s="213"/>
      <c r="Q351" s="213"/>
      <c r="R351" s="213"/>
      <c r="S351" s="213"/>
      <c r="T351" s="214"/>
      <c r="AT351" s="215" t="s">
        <v>152</v>
      </c>
      <c r="AU351" s="215" t="s">
        <v>85</v>
      </c>
      <c r="AV351" s="13" t="s">
        <v>85</v>
      </c>
      <c r="AW351" s="13" t="s">
        <v>31</v>
      </c>
      <c r="AX351" s="13" t="s">
        <v>75</v>
      </c>
      <c r="AY351" s="215" t="s">
        <v>141</v>
      </c>
    </row>
    <row r="352" spans="1:65" s="14" customFormat="1" x14ac:dyDescent="0.2">
      <c r="B352" s="216"/>
      <c r="C352" s="217"/>
      <c r="D352" s="200" t="s">
        <v>152</v>
      </c>
      <c r="E352" s="218" t="s">
        <v>1</v>
      </c>
      <c r="F352" s="219" t="s">
        <v>156</v>
      </c>
      <c r="G352" s="217"/>
      <c r="H352" s="220">
        <v>36</v>
      </c>
      <c r="I352" s="217"/>
      <c r="J352" s="217"/>
      <c r="K352" s="217"/>
      <c r="L352" s="222"/>
      <c r="M352" s="223"/>
      <c r="N352" s="224"/>
      <c r="O352" s="224"/>
      <c r="P352" s="224"/>
      <c r="Q352" s="224"/>
      <c r="R352" s="224"/>
      <c r="S352" s="224"/>
      <c r="T352" s="225"/>
      <c r="AT352" s="226" t="s">
        <v>152</v>
      </c>
      <c r="AU352" s="226" t="s">
        <v>85</v>
      </c>
      <c r="AV352" s="14" t="s">
        <v>149</v>
      </c>
      <c r="AW352" s="14" t="s">
        <v>31</v>
      </c>
      <c r="AX352" s="14" t="s">
        <v>83</v>
      </c>
      <c r="AY352" s="226" t="s">
        <v>141</v>
      </c>
    </row>
    <row r="353" spans="1:65" s="15" customFormat="1" x14ac:dyDescent="0.2">
      <c r="B353" s="227"/>
      <c r="C353" s="228"/>
      <c r="D353" s="200" t="s">
        <v>152</v>
      </c>
      <c r="E353" s="229" t="s">
        <v>1</v>
      </c>
      <c r="F353" s="230" t="s">
        <v>157</v>
      </c>
      <c r="G353" s="228"/>
      <c r="H353" s="229" t="s">
        <v>1</v>
      </c>
      <c r="I353" s="228"/>
      <c r="J353" s="228"/>
      <c r="K353" s="228"/>
      <c r="L353" s="232"/>
      <c r="M353" s="233"/>
      <c r="N353" s="234"/>
      <c r="O353" s="234"/>
      <c r="P353" s="234"/>
      <c r="Q353" s="234"/>
      <c r="R353" s="234"/>
      <c r="S353" s="234"/>
      <c r="T353" s="235"/>
      <c r="AT353" s="236" t="s">
        <v>152</v>
      </c>
      <c r="AU353" s="236" t="s">
        <v>85</v>
      </c>
      <c r="AV353" s="15" t="s">
        <v>83</v>
      </c>
      <c r="AW353" s="15" t="s">
        <v>31</v>
      </c>
      <c r="AX353" s="15" t="s">
        <v>75</v>
      </c>
      <c r="AY353" s="236" t="s">
        <v>141</v>
      </c>
    </row>
    <row r="354" spans="1:65" s="12" customFormat="1" ht="22.75" customHeight="1" x14ac:dyDescent="0.25">
      <c r="B354" s="170"/>
      <c r="C354" s="171"/>
      <c r="D354" s="172" t="s">
        <v>74</v>
      </c>
      <c r="E354" s="184" t="s">
        <v>85</v>
      </c>
      <c r="F354" s="184" t="s">
        <v>163</v>
      </c>
      <c r="G354" s="171"/>
      <c r="H354" s="171"/>
      <c r="I354" s="174"/>
      <c r="J354" s="185">
        <f>BK354</f>
        <v>0</v>
      </c>
      <c r="K354" s="171"/>
      <c r="L354" s="176"/>
      <c r="M354" s="177"/>
      <c r="N354" s="178"/>
      <c r="O354" s="178"/>
      <c r="P354" s="179">
        <f>SUM(P355:P465)</f>
        <v>0</v>
      </c>
      <c r="Q354" s="178"/>
      <c r="R354" s="179">
        <f>SUM(R355:R465)</f>
        <v>3753.3208600000003</v>
      </c>
      <c r="S354" s="178"/>
      <c r="T354" s="180">
        <f>SUM(T355:T465)</f>
        <v>0</v>
      </c>
      <c r="AR354" s="181" t="s">
        <v>83</v>
      </c>
      <c r="AT354" s="182" t="s">
        <v>74</v>
      </c>
      <c r="AU354" s="182" t="s">
        <v>83</v>
      </c>
      <c r="AY354" s="181" t="s">
        <v>141</v>
      </c>
      <c r="BK354" s="183">
        <f>SUM(BK355:BK465)</f>
        <v>0</v>
      </c>
    </row>
    <row r="355" spans="1:65" s="2" customFormat="1" ht="37.75" customHeight="1" x14ac:dyDescent="0.2">
      <c r="A355" s="34"/>
      <c r="B355" s="35"/>
      <c r="C355" s="186" t="s">
        <v>563</v>
      </c>
      <c r="D355" s="186" t="s">
        <v>143</v>
      </c>
      <c r="E355" s="187" t="s">
        <v>165</v>
      </c>
      <c r="F355" s="188" t="s">
        <v>166</v>
      </c>
      <c r="G355" s="189" t="s">
        <v>146</v>
      </c>
      <c r="H355" s="190">
        <v>1077</v>
      </c>
      <c r="I355" s="191"/>
      <c r="J355" s="192">
        <f>ROUND(I355*H355,2)</f>
        <v>0</v>
      </c>
      <c r="K355" s="188" t="s">
        <v>1</v>
      </c>
      <c r="L355" s="193"/>
      <c r="M355" s="194" t="s">
        <v>1</v>
      </c>
      <c r="N355" s="195" t="s">
        <v>40</v>
      </c>
      <c r="O355" s="71"/>
      <c r="P355" s="196">
        <f>O355*H355</f>
        <v>0</v>
      </c>
      <c r="Q355" s="196">
        <v>0.32700000000000001</v>
      </c>
      <c r="R355" s="196">
        <f>Q355*H355</f>
        <v>352.17900000000003</v>
      </c>
      <c r="S355" s="196">
        <v>0</v>
      </c>
      <c r="T355" s="197">
        <f>S355*H355</f>
        <v>0</v>
      </c>
      <c r="U355" s="34"/>
      <c r="V355" s="34"/>
      <c r="W355" s="34"/>
      <c r="X355" s="34"/>
      <c r="Y355" s="34"/>
      <c r="Z355" s="34"/>
      <c r="AA355" s="34"/>
      <c r="AB355" s="34"/>
      <c r="AC355" s="34"/>
      <c r="AD355" s="34"/>
      <c r="AE355" s="34"/>
      <c r="AR355" s="198" t="s">
        <v>148</v>
      </c>
      <c r="AT355" s="198" t="s">
        <v>143</v>
      </c>
      <c r="AU355" s="198" t="s">
        <v>85</v>
      </c>
      <c r="AY355" s="17" t="s">
        <v>141</v>
      </c>
      <c r="BE355" s="199">
        <f>IF(N355="základní",J355,0)</f>
        <v>0</v>
      </c>
      <c r="BF355" s="199">
        <f>IF(N355="snížená",J355,0)</f>
        <v>0</v>
      </c>
      <c r="BG355" s="199">
        <f>IF(N355="zákl. přenesená",J355,0)</f>
        <v>0</v>
      </c>
      <c r="BH355" s="199">
        <f>IF(N355="sníž. přenesená",J355,0)</f>
        <v>0</v>
      </c>
      <c r="BI355" s="199">
        <f>IF(N355="nulová",J355,0)</f>
        <v>0</v>
      </c>
      <c r="BJ355" s="17" t="s">
        <v>83</v>
      </c>
      <c r="BK355" s="199">
        <f>ROUND(I355*H355,2)</f>
        <v>0</v>
      </c>
      <c r="BL355" s="17" t="s">
        <v>149</v>
      </c>
      <c r="BM355" s="198" t="s">
        <v>564</v>
      </c>
    </row>
    <row r="356" spans="1:65" s="2" customFormat="1" ht="18" x14ac:dyDescent="0.2">
      <c r="A356" s="34"/>
      <c r="B356" s="35"/>
      <c r="C356" s="36"/>
      <c r="D356" s="200" t="s">
        <v>151</v>
      </c>
      <c r="E356" s="36"/>
      <c r="F356" s="201" t="s">
        <v>565</v>
      </c>
      <c r="G356" s="36"/>
      <c r="H356" s="36"/>
      <c r="I356" s="202"/>
      <c r="J356" s="36"/>
      <c r="K356" s="36"/>
      <c r="L356" s="39"/>
      <c r="M356" s="203"/>
      <c r="N356" s="204"/>
      <c r="O356" s="71"/>
      <c r="P356" s="71"/>
      <c r="Q356" s="71"/>
      <c r="R356" s="71"/>
      <c r="S356" s="71"/>
      <c r="T356" s="72"/>
      <c r="U356" s="34"/>
      <c r="V356" s="34"/>
      <c r="W356" s="34"/>
      <c r="X356" s="34"/>
      <c r="Y356" s="34"/>
      <c r="Z356" s="34"/>
      <c r="AA356" s="34"/>
      <c r="AB356" s="34"/>
      <c r="AC356" s="34"/>
      <c r="AD356" s="34"/>
      <c r="AE356" s="34"/>
      <c r="AT356" s="17" t="s">
        <v>151</v>
      </c>
      <c r="AU356" s="17" t="s">
        <v>85</v>
      </c>
    </row>
    <row r="357" spans="1:65" s="2" customFormat="1" ht="18" x14ac:dyDescent="0.2">
      <c r="A357" s="34"/>
      <c r="B357" s="35"/>
      <c r="C357" s="36"/>
      <c r="D357" s="200" t="s">
        <v>168</v>
      </c>
      <c r="E357" s="36"/>
      <c r="F357" s="237" t="s">
        <v>169</v>
      </c>
      <c r="G357" s="36"/>
      <c r="H357" s="36"/>
      <c r="I357" s="202"/>
      <c r="J357" s="36"/>
      <c r="K357" s="36"/>
      <c r="L357" s="39"/>
      <c r="M357" s="203"/>
      <c r="N357" s="204"/>
      <c r="O357" s="71"/>
      <c r="P357" s="71"/>
      <c r="Q357" s="71"/>
      <c r="R357" s="71"/>
      <c r="S357" s="71"/>
      <c r="T357" s="72"/>
      <c r="U357" s="34"/>
      <c r="V357" s="34"/>
      <c r="W357" s="34"/>
      <c r="X357" s="34"/>
      <c r="Y357" s="34"/>
      <c r="Z357" s="34"/>
      <c r="AA357" s="34"/>
      <c r="AB357" s="34"/>
      <c r="AC357" s="34"/>
      <c r="AD357" s="34"/>
      <c r="AE357" s="34"/>
      <c r="AT357" s="17" t="s">
        <v>168</v>
      </c>
      <c r="AU357" s="17" t="s">
        <v>85</v>
      </c>
    </row>
    <row r="358" spans="1:65" s="15" customFormat="1" x14ac:dyDescent="0.2">
      <c r="B358" s="227"/>
      <c r="C358" s="228"/>
      <c r="D358" s="200" t="s">
        <v>152</v>
      </c>
      <c r="E358" s="229" t="s">
        <v>1</v>
      </c>
      <c r="F358" s="230" t="s">
        <v>411</v>
      </c>
      <c r="G358" s="228"/>
      <c r="H358" s="229" t="s">
        <v>1</v>
      </c>
      <c r="I358" s="231"/>
      <c r="J358" s="228"/>
      <c r="K358" s="228"/>
      <c r="L358" s="232"/>
      <c r="M358" s="233"/>
      <c r="N358" s="234"/>
      <c r="O358" s="234"/>
      <c r="P358" s="234"/>
      <c r="Q358" s="234"/>
      <c r="R358" s="234"/>
      <c r="S358" s="234"/>
      <c r="T358" s="235"/>
      <c r="AT358" s="236" t="s">
        <v>152</v>
      </c>
      <c r="AU358" s="236" t="s">
        <v>85</v>
      </c>
      <c r="AV358" s="15" t="s">
        <v>83</v>
      </c>
      <c r="AW358" s="15" t="s">
        <v>31</v>
      </c>
      <c r="AX358" s="15" t="s">
        <v>75</v>
      </c>
      <c r="AY358" s="236" t="s">
        <v>141</v>
      </c>
    </row>
    <row r="359" spans="1:65" s="13" customFormat="1" x14ac:dyDescent="0.2">
      <c r="B359" s="205"/>
      <c r="C359" s="206"/>
      <c r="D359" s="200" t="s">
        <v>152</v>
      </c>
      <c r="E359" s="207" t="s">
        <v>1</v>
      </c>
      <c r="F359" s="208" t="s">
        <v>566</v>
      </c>
      <c r="G359" s="206"/>
      <c r="H359" s="209">
        <v>1076.8800000000001</v>
      </c>
      <c r="I359" s="210"/>
      <c r="J359" s="206"/>
      <c r="K359" s="206"/>
      <c r="L359" s="211"/>
      <c r="M359" s="212"/>
      <c r="N359" s="213"/>
      <c r="O359" s="213"/>
      <c r="P359" s="213"/>
      <c r="Q359" s="213"/>
      <c r="R359" s="213"/>
      <c r="S359" s="213"/>
      <c r="T359" s="214"/>
      <c r="AT359" s="215" t="s">
        <v>152</v>
      </c>
      <c r="AU359" s="215" t="s">
        <v>85</v>
      </c>
      <c r="AV359" s="13" t="s">
        <v>85</v>
      </c>
      <c r="AW359" s="13" t="s">
        <v>31</v>
      </c>
      <c r="AX359" s="13" t="s">
        <v>75</v>
      </c>
      <c r="AY359" s="215" t="s">
        <v>141</v>
      </c>
    </row>
    <row r="360" spans="1:65" s="13" customFormat="1" x14ac:dyDescent="0.2">
      <c r="B360" s="205"/>
      <c r="C360" s="206"/>
      <c r="D360" s="200" t="s">
        <v>152</v>
      </c>
      <c r="E360" s="207" t="s">
        <v>1</v>
      </c>
      <c r="F360" s="208" t="s">
        <v>567</v>
      </c>
      <c r="G360" s="206"/>
      <c r="H360" s="209">
        <v>0.12</v>
      </c>
      <c r="I360" s="210"/>
      <c r="J360" s="206"/>
      <c r="K360" s="206"/>
      <c r="L360" s="211"/>
      <c r="M360" s="212"/>
      <c r="N360" s="213"/>
      <c r="O360" s="213"/>
      <c r="P360" s="213"/>
      <c r="Q360" s="213"/>
      <c r="R360" s="213"/>
      <c r="S360" s="213"/>
      <c r="T360" s="214"/>
      <c r="AT360" s="215" t="s">
        <v>152</v>
      </c>
      <c r="AU360" s="215" t="s">
        <v>85</v>
      </c>
      <c r="AV360" s="13" t="s">
        <v>85</v>
      </c>
      <c r="AW360" s="13" t="s">
        <v>31</v>
      </c>
      <c r="AX360" s="13" t="s">
        <v>75</v>
      </c>
      <c r="AY360" s="215" t="s">
        <v>141</v>
      </c>
    </row>
    <row r="361" spans="1:65" s="14" customFormat="1" x14ac:dyDescent="0.2">
      <c r="B361" s="216"/>
      <c r="C361" s="217"/>
      <c r="D361" s="200" t="s">
        <v>152</v>
      </c>
      <c r="E361" s="218" t="s">
        <v>1</v>
      </c>
      <c r="F361" s="219" t="s">
        <v>156</v>
      </c>
      <c r="G361" s="217"/>
      <c r="H361" s="220">
        <v>1077</v>
      </c>
      <c r="I361" s="221"/>
      <c r="J361" s="217"/>
      <c r="K361" s="217"/>
      <c r="L361" s="222"/>
      <c r="M361" s="223"/>
      <c r="N361" s="224"/>
      <c r="O361" s="224"/>
      <c r="P361" s="224"/>
      <c r="Q361" s="224"/>
      <c r="R361" s="224"/>
      <c r="S361" s="224"/>
      <c r="T361" s="225"/>
      <c r="AT361" s="226" t="s">
        <v>152</v>
      </c>
      <c r="AU361" s="226" t="s">
        <v>85</v>
      </c>
      <c r="AV361" s="14" t="s">
        <v>149</v>
      </c>
      <c r="AW361" s="14" t="s">
        <v>31</v>
      </c>
      <c r="AX361" s="14" t="s">
        <v>83</v>
      </c>
      <c r="AY361" s="226" t="s">
        <v>141</v>
      </c>
    </row>
    <row r="362" spans="1:65" s="2" customFormat="1" ht="16.5" customHeight="1" x14ac:dyDescent="0.2">
      <c r="A362" s="34"/>
      <c r="B362" s="35"/>
      <c r="C362" s="186" t="s">
        <v>568</v>
      </c>
      <c r="D362" s="186" t="s">
        <v>143</v>
      </c>
      <c r="E362" s="187" t="s">
        <v>569</v>
      </c>
      <c r="F362" s="188" t="s">
        <v>570</v>
      </c>
      <c r="G362" s="189" t="s">
        <v>189</v>
      </c>
      <c r="H362" s="190">
        <v>22.648</v>
      </c>
      <c r="I362" s="191"/>
      <c r="J362" s="192">
        <f>ROUND(I362*H362,2)</f>
        <v>0</v>
      </c>
      <c r="K362" s="188" t="s">
        <v>147</v>
      </c>
      <c r="L362" s="193"/>
      <c r="M362" s="194" t="s">
        <v>1</v>
      </c>
      <c r="N362" s="195" t="s">
        <v>40</v>
      </c>
      <c r="O362" s="71"/>
      <c r="P362" s="196">
        <f>O362*H362</f>
        <v>0</v>
      </c>
      <c r="Q362" s="196">
        <v>1</v>
      </c>
      <c r="R362" s="196">
        <f>Q362*H362</f>
        <v>22.648</v>
      </c>
      <c r="S362" s="196">
        <v>0</v>
      </c>
      <c r="T362" s="197">
        <f>S362*H362</f>
        <v>0</v>
      </c>
      <c r="U362" s="34"/>
      <c r="V362" s="34"/>
      <c r="W362" s="34"/>
      <c r="X362" s="34"/>
      <c r="Y362" s="34"/>
      <c r="Z362" s="34"/>
      <c r="AA362" s="34"/>
      <c r="AB362" s="34"/>
      <c r="AC362" s="34"/>
      <c r="AD362" s="34"/>
      <c r="AE362" s="34"/>
      <c r="AR362" s="198" t="s">
        <v>148</v>
      </c>
      <c r="AT362" s="198" t="s">
        <v>143</v>
      </c>
      <c r="AU362" s="198" t="s">
        <v>85</v>
      </c>
      <c r="AY362" s="17" t="s">
        <v>141</v>
      </c>
      <c r="BE362" s="199">
        <f>IF(N362="základní",J362,0)</f>
        <v>0</v>
      </c>
      <c r="BF362" s="199">
        <f>IF(N362="snížená",J362,0)</f>
        <v>0</v>
      </c>
      <c r="BG362" s="199">
        <f>IF(N362="zákl. přenesená",J362,0)</f>
        <v>0</v>
      </c>
      <c r="BH362" s="199">
        <f>IF(N362="sníž. přenesená",J362,0)</f>
        <v>0</v>
      </c>
      <c r="BI362" s="199">
        <f>IF(N362="nulová",J362,0)</f>
        <v>0</v>
      </c>
      <c r="BJ362" s="17" t="s">
        <v>83</v>
      </c>
      <c r="BK362" s="199">
        <f>ROUND(I362*H362,2)</f>
        <v>0</v>
      </c>
      <c r="BL362" s="17" t="s">
        <v>149</v>
      </c>
      <c r="BM362" s="198" t="s">
        <v>571</v>
      </c>
    </row>
    <row r="363" spans="1:65" s="2" customFormat="1" x14ac:dyDescent="0.2">
      <c r="A363" s="34"/>
      <c r="B363" s="35"/>
      <c r="C363" s="36"/>
      <c r="D363" s="200" t="s">
        <v>151</v>
      </c>
      <c r="E363" s="36"/>
      <c r="F363" s="201" t="s">
        <v>570</v>
      </c>
      <c r="G363" s="36"/>
      <c r="H363" s="36"/>
      <c r="I363" s="202"/>
      <c r="J363" s="36"/>
      <c r="K363" s="36"/>
      <c r="L363" s="39"/>
      <c r="M363" s="203"/>
      <c r="N363" s="204"/>
      <c r="O363" s="71"/>
      <c r="P363" s="71"/>
      <c r="Q363" s="71"/>
      <c r="R363" s="71"/>
      <c r="S363" s="71"/>
      <c r="T363" s="72"/>
      <c r="U363" s="34"/>
      <c r="V363" s="34"/>
      <c r="W363" s="34"/>
      <c r="X363" s="34"/>
      <c r="Y363" s="34"/>
      <c r="Z363" s="34"/>
      <c r="AA363" s="34"/>
      <c r="AB363" s="34"/>
      <c r="AC363" s="34"/>
      <c r="AD363" s="34"/>
      <c r="AE363" s="34"/>
      <c r="AT363" s="17" t="s">
        <v>151</v>
      </c>
      <c r="AU363" s="17" t="s">
        <v>85</v>
      </c>
    </row>
    <row r="364" spans="1:65" s="15" customFormat="1" x14ac:dyDescent="0.2">
      <c r="B364" s="227"/>
      <c r="C364" s="228"/>
      <c r="D364" s="200" t="s">
        <v>152</v>
      </c>
      <c r="E364" s="229" t="s">
        <v>1</v>
      </c>
      <c r="F364" s="230" t="s">
        <v>572</v>
      </c>
      <c r="G364" s="228"/>
      <c r="H364" s="229" t="s">
        <v>1</v>
      </c>
      <c r="I364" s="231"/>
      <c r="J364" s="228"/>
      <c r="K364" s="228"/>
      <c r="L364" s="232"/>
      <c r="M364" s="233"/>
      <c r="N364" s="234"/>
      <c r="O364" s="234"/>
      <c r="P364" s="234"/>
      <c r="Q364" s="234"/>
      <c r="R364" s="234"/>
      <c r="S364" s="234"/>
      <c r="T364" s="235"/>
      <c r="AT364" s="236" t="s">
        <v>152</v>
      </c>
      <c r="AU364" s="236" t="s">
        <v>85</v>
      </c>
      <c r="AV364" s="15" t="s">
        <v>83</v>
      </c>
      <c r="AW364" s="15" t="s">
        <v>31</v>
      </c>
      <c r="AX364" s="15" t="s">
        <v>75</v>
      </c>
      <c r="AY364" s="236" t="s">
        <v>141</v>
      </c>
    </row>
    <row r="365" spans="1:65" s="15" customFormat="1" x14ac:dyDescent="0.2">
      <c r="B365" s="227"/>
      <c r="C365" s="228"/>
      <c r="D365" s="200" t="s">
        <v>152</v>
      </c>
      <c r="E365" s="229" t="s">
        <v>1</v>
      </c>
      <c r="F365" s="230" t="s">
        <v>573</v>
      </c>
      <c r="G365" s="228"/>
      <c r="H365" s="229" t="s">
        <v>1</v>
      </c>
      <c r="I365" s="231"/>
      <c r="J365" s="228"/>
      <c r="K365" s="228"/>
      <c r="L365" s="232"/>
      <c r="M365" s="233"/>
      <c r="N365" s="234"/>
      <c r="O365" s="234"/>
      <c r="P365" s="234"/>
      <c r="Q365" s="234"/>
      <c r="R365" s="234"/>
      <c r="S365" s="234"/>
      <c r="T365" s="235"/>
      <c r="AT365" s="236" t="s">
        <v>152</v>
      </c>
      <c r="AU365" s="236" t="s">
        <v>85</v>
      </c>
      <c r="AV365" s="15" t="s">
        <v>83</v>
      </c>
      <c r="AW365" s="15" t="s">
        <v>31</v>
      </c>
      <c r="AX365" s="15" t="s">
        <v>75</v>
      </c>
      <c r="AY365" s="236" t="s">
        <v>141</v>
      </c>
    </row>
    <row r="366" spans="1:65" s="13" customFormat="1" x14ac:dyDescent="0.2">
      <c r="B366" s="205"/>
      <c r="C366" s="206"/>
      <c r="D366" s="200" t="s">
        <v>152</v>
      </c>
      <c r="E366" s="207" t="s">
        <v>1</v>
      </c>
      <c r="F366" s="208" t="s">
        <v>574</v>
      </c>
      <c r="G366" s="206"/>
      <c r="H366" s="209">
        <v>13.68</v>
      </c>
      <c r="I366" s="210"/>
      <c r="J366" s="206"/>
      <c r="K366" s="206"/>
      <c r="L366" s="211"/>
      <c r="M366" s="212"/>
      <c r="N366" s="213"/>
      <c r="O366" s="213"/>
      <c r="P366" s="213"/>
      <c r="Q366" s="213"/>
      <c r="R366" s="213"/>
      <c r="S366" s="213"/>
      <c r="T366" s="214"/>
      <c r="AT366" s="215" t="s">
        <v>152</v>
      </c>
      <c r="AU366" s="215" t="s">
        <v>85</v>
      </c>
      <c r="AV366" s="13" t="s">
        <v>85</v>
      </c>
      <c r="AW366" s="13" t="s">
        <v>31</v>
      </c>
      <c r="AX366" s="13" t="s">
        <v>75</v>
      </c>
      <c r="AY366" s="215" t="s">
        <v>141</v>
      </c>
    </row>
    <row r="367" spans="1:65" s="15" customFormat="1" x14ac:dyDescent="0.2">
      <c r="B367" s="227"/>
      <c r="C367" s="228"/>
      <c r="D367" s="200" t="s">
        <v>152</v>
      </c>
      <c r="E367" s="229" t="s">
        <v>1</v>
      </c>
      <c r="F367" s="230" t="s">
        <v>575</v>
      </c>
      <c r="G367" s="228"/>
      <c r="H367" s="229" t="s">
        <v>1</v>
      </c>
      <c r="I367" s="231"/>
      <c r="J367" s="228"/>
      <c r="K367" s="228"/>
      <c r="L367" s="232"/>
      <c r="M367" s="233"/>
      <c r="N367" s="234"/>
      <c r="O367" s="234"/>
      <c r="P367" s="234"/>
      <c r="Q367" s="234"/>
      <c r="R367" s="234"/>
      <c r="S367" s="234"/>
      <c r="T367" s="235"/>
      <c r="AT367" s="236" t="s">
        <v>152</v>
      </c>
      <c r="AU367" s="236" t="s">
        <v>85</v>
      </c>
      <c r="AV367" s="15" t="s">
        <v>83</v>
      </c>
      <c r="AW367" s="15" t="s">
        <v>31</v>
      </c>
      <c r="AX367" s="15" t="s">
        <v>75</v>
      </c>
      <c r="AY367" s="236" t="s">
        <v>141</v>
      </c>
    </row>
    <row r="368" spans="1:65" s="13" customFormat="1" x14ac:dyDescent="0.2">
      <c r="B368" s="205"/>
      <c r="C368" s="206"/>
      <c r="D368" s="200" t="s">
        <v>152</v>
      </c>
      <c r="E368" s="207" t="s">
        <v>1</v>
      </c>
      <c r="F368" s="208" t="s">
        <v>576</v>
      </c>
      <c r="G368" s="206"/>
      <c r="H368" s="209">
        <v>8.4819999999999993</v>
      </c>
      <c r="I368" s="210"/>
      <c r="J368" s="206"/>
      <c r="K368" s="206"/>
      <c r="L368" s="211"/>
      <c r="M368" s="212"/>
      <c r="N368" s="213"/>
      <c r="O368" s="213"/>
      <c r="P368" s="213"/>
      <c r="Q368" s="213"/>
      <c r="R368" s="213"/>
      <c r="S368" s="213"/>
      <c r="T368" s="214"/>
      <c r="AT368" s="215" t="s">
        <v>152</v>
      </c>
      <c r="AU368" s="215" t="s">
        <v>85</v>
      </c>
      <c r="AV368" s="13" t="s">
        <v>85</v>
      </c>
      <c r="AW368" s="13" t="s">
        <v>31</v>
      </c>
      <c r="AX368" s="13" t="s">
        <v>75</v>
      </c>
      <c r="AY368" s="215" t="s">
        <v>141</v>
      </c>
    </row>
    <row r="369" spans="1:65" s="13" customFormat="1" x14ac:dyDescent="0.2">
      <c r="B369" s="205"/>
      <c r="C369" s="206"/>
      <c r="D369" s="200" t="s">
        <v>152</v>
      </c>
      <c r="E369" s="207" t="s">
        <v>1</v>
      </c>
      <c r="F369" s="208" t="s">
        <v>577</v>
      </c>
      <c r="G369" s="206"/>
      <c r="H369" s="209">
        <v>0.48599999999999999</v>
      </c>
      <c r="I369" s="210"/>
      <c r="J369" s="206"/>
      <c r="K369" s="206"/>
      <c r="L369" s="211"/>
      <c r="M369" s="212"/>
      <c r="N369" s="213"/>
      <c r="O369" s="213"/>
      <c r="P369" s="213"/>
      <c r="Q369" s="213"/>
      <c r="R369" s="213"/>
      <c r="S369" s="213"/>
      <c r="T369" s="214"/>
      <c r="AT369" s="215" t="s">
        <v>152</v>
      </c>
      <c r="AU369" s="215" t="s">
        <v>85</v>
      </c>
      <c r="AV369" s="13" t="s">
        <v>85</v>
      </c>
      <c r="AW369" s="13" t="s">
        <v>31</v>
      </c>
      <c r="AX369" s="13" t="s">
        <v>75</v>
      </c>
      <c r="AY369" s="215" t="s">
        <v>141</v>
      </c>
    </row>
    <row r="370" spans="1:65" s="14" customFormat="1" x14ac:dyDescent="0.2">
      <c r="B370" s="216"/>
      <c r="C370" s="217"/>
      <c r="D370" s="200" t="s">
        <v>152</v>
      </c>
      <c r="E370" s="218" t="s">
        <v>1</v>
      </c>
      <c r="F370" s="219" t="s">
        <v>156</v>
      </c>
      <c r="G370" s="217"/>
      <c r="H370" s="220">
        <v>22.648</v>
      </c>
      <c r="I370" s="221"/>
      <c r="J370" s="217"/>
      <c r="K370" s="217"/>
      <c r="L370" s="222"/>
      <c r="M370" s="223"/>
      <c r="N370" s="224"/>
      <c r="O370" s="224"/>
      <c r="P370" s="224"/>
      <c r="Q370" s="224"/>
      <c r="R370" s="224"/>
      <c r="S370" s="224"/>
      <c r="T370" s="225"/>
      <c r="AT370" s="226" t="s">
        <v>152</v>
      </c>
      <c r="AU370" s="226" t="s">
        <v>85</v>
      </c>
      <c r="AV370" s="14" t="s">
        <v>149</v>
      </c>
      <c r="AW370" s="14" t="s">
        <v>31</v>
      </c>
      <c r="AX370" s="14" t="s">
        <v>83</v>
      </c>
      <c r="AY370" s="226" t="s">
        <v>141</v>
      </c>
    </row>
    <row r="371" spans="1:65" s="2" customFormat="1" ht="16.5" customHeight="1" x14ac:dyDescent="0.2">
      <c r="A371" s="34"/>
      <c r="B371" s="35"/>
      <c r="C371" s="186" t="s">
        <v>578</v>
      </c>
      <c r="D371" s="186" t="s">
        <v>143</v>
      </c>
      <c r="E371" s="187" t="s">
        <v>579</v>
      </c>
      <c r="F371" s="188" t="s">
        <v>580</v>
      </c>
      <c r="G371" s="189" t="s">
        <v>189</v>
      </c>
      <c r="H371" s="190">
        <v>31.722000000000001</v>
      </c>
      <c r="I371" s="191"/>
      <c r="J371" s="192">
        <f>ROUND(I371*H371,2)</f>
        <v>0</v>
      </c>
      <c r="K371" s="188" t="s">
        <v>147</v>
      </c>
      <c r="L371" s="193"/>
      <c r="M371" s="194" t="s">
        <v>1</v>
      </c>
      <c r="N371" s="195" t="s">
        <v>40</v>
      </c>
      <c r="O371" s="71"/>
      <c r="P371" s="196">
        <f>O371*H371</f>
        <v>0</v>
      </c>
      <c r="Q371" s="196">
        <v>1</v>
      </c>
      <c r="R371" s="196">
        <f>Q371*H371</f>
        <v>31.722000000000001</v>
      </c>
      <c r="S371" s="196">
        <v>0</v>
      </c>
      <c r="T371" s="197">
        <f>S371*H371</f>
        <v>0</v>
      </c>
      <c r="U371" s="34"/>
      <c r="V371" s="34"/>
      <c r="W371" s="34"/>
      <c r="X371" s="34"/>
      <c r="Y371" s="34"/>
      <c r="Z371" s="34"/>
      <c r="AA371" s="34"/>
      <c r="AB371" s="34"/>
      <c r="AC371" s="34"/>
      <c r="AD371" s="34"/>
      <c r="AE371" s="34"/>
      <c r="AR371" s="198" t="s">
        <v>148</v>
      </c>
      <c r="AT371" s="198" t="s">
        <v>143</v>
      </c>
      <c r="AU371" s="198" t="s">
        <v>85</v>
      </c>
      <c r="AY371" s="17" t="s">
        <v>141</v>
      </c>
      <c r="BE371" s="199">
        <f>IF(N371="základní",J371,0)</f>
        <v>0</v>
      </c>
      <c r="BF371" s="199">
        <f>IF(N371="snížená",J371,0)</f>
        <v>0</v>
      </c>
      <c r="BG371" s="199">
        <f>IF(N371="zákl. přenesená",J371,0)</f>
        <v>0</v>
      </c>
      <c r="BH371" s="199">
        <f>IF(N371="sníž. přenesená",J371,0)</f>
        <v>0</v>
      </c>
      <c r="BI371" s="199">
        <f>IF(N371="nulová",J371,0)</f>
        <v>0</v>
      </c>
      <c r="BJ371" s="17" t="s">
        <v>83</v>
      </c>
      <c r="BK371" s="199">
        <f>ROUND(I371*H371,2)</f>
        <v>0</v>
      </c>
      <c r="BL371" s="17" t="s">
        <v>149</v>
      </c>
      <c r="BM371" s="198" t="s">
        <v>581</v>
      </c>
    </row>
    <row r="372" spans="1:65" s="2" customFormat="1" x14ac:dyDescent="0.2">
      <c r="A372" s="34"/>
      <c r="B372" s="35"/>
      <c r="C372" s="36"/>
      <c r="D372" s="200" t="s">
        <v>151</v>
      </c>
      <c r="E372" s="36"/>
      <c r="F372" s="201" t="s">
        <v>580</v>
      </c>
      <c r="G372" s="36"/>
      <c r="H372" s="36"/>
      <c r="I372" s="202"/>
      <c r="J372" s="36"/>
      <c r="K372" s="36"/>
      <c r="L372" s="39"/>
      <c r="M372" s="203"/>
      <c r="N372" s="204"/>
      <c r="O372" s="71"/>
      <c r="P372" s="71"/>
      <c r="Q372" s="71"/>
      <c r="R372" s="71"/>
      <c r="S372" s="71"/>
      <c r="T372" s="72"/>
      <c r="U372" s="34"/>
      <c r="V372" s="34"/>
      <c r="W372" s="34"/>
      <c r="X372" s="34"/>
      <c r="Y372" s="34"/>
      <c r="Z372" s="34"/>
      <c r="AA372" s="34"/>
      <c r="AB372" s="34"/>
      <c r="AC372" s="34"/>
      <c r="AD372" s="34"/>
      <c r="AE372" s="34"/>
      <c r="AT372" s="17" t="s">
        <v>151</v>
      </c>
      <c r="AU372" s="17" t="s">
        <v>85</v>
      </c>
    </row>
    <row r="373" spans="1:65" s="15" customFormat="1" x14ac:dyDescent="0.2">
      <c r="B373" s="227"/>
      <c r="C373" s="228"/>
      <c r="D373" s="200" t="s">
        <v>152</v>
      </c>
      <c r="E373" s="229" t="s">
        <v>1</v>
      </c>
      <c r="F373" s="230" t="s">
        <v>582</v>
      </c>
      <c r="G373" s="228"/>
      <c r="H373" s="229" t="s">
        <v>1</v>
      </c>
      <c r="I373" s="231"/>
      <c r="J373" s="228"/>
      <c r="K373" s="228"/>
      <c r="L373" s="232"/>
      <c r="M373" s="233"/>
      <c r="N373" s="234"/>
      <c r="O373" s="234"/>
      <c r="P373" s="234"/>
      <c r="Q373" s="234"/>
      <c r="R373" s="234"/>
      <c r="S373" s="234"/>
      <c r="T373" s="235"/>
      <c r="AT373" s="236" t="s">
        <v>152</v>
      </c>
      <c r="AU373" s="236" t="s">
        <v>85</v>
      </c>
      <c r="AV373" s="15" t="s">
        <v>83</v>
      </c>
      <c r="AW373" s="15" t="s">
        <v>31</v>
      </c>
      <c r="AX373" s="15" t="s">
        <v>75</v>
      </c>
      <c r="AY373" s="236" t="s">
        <v>141</v>
      </c>
    </row>
    <row r="374" spans="1:65" s="13" customFormat="1" x14ac:dyDescent="0.2">
      <c r="B374" s="205"/>
      <c r="C374" s="206"/>
      <c r="D374" s="200" t="s">
        <v>152</v>
      </c>
      <c r="E374" s="207" t="s">
        <v>1</v>
      </c>
      <c r="F374" s="208" t="s">
        <v>583</v>
      </c>
      <c r="G374" s="206"/>
      <c r="H374" s="209">
        <v>35.896000000000001</v>
      </c>
      <c r="I374" s="210"/>
      <c r="J374" s="206"/>
      <c r="K374" s="206"/>
      <c r="L374" s="211"/>
      <c r="M374" s="212"/>
      <c r="N374" s="213"/>
      <c r="O374" s="213"/>
      <c r="P374" s="213"/>
      <c r="Q374" s="213"/>
      <c r="R374" s="213"/>
      <c r="S374" s="213"/>
      <c r="T374" s="214"/>
      <c r="AT374" s="215" t="s">
        <v>152</v>
      </c>
      <c r="AU374" s="215" t="s">
        <v>85</v>
      </c>
      <c r="AV374" s="13" t="s">
        <v>85</v>
      </c>
      <c r="AW374" s="13" t="s">
        <v>31</v>
      </c>
      <c r="AX374" s="13" t="s">
        <v>75</v>
      </c>
      <c r="AY374" s="215" t="s">
        <v>141</v>
      </c>
    </row>
    <row r="375" spans="1:65" s="13" customFormat="1" ht="20" x14ac:dyDescent="0.2">
      <c r="B375" s="205"/>
      <c r="C375" s="206"/>
      <c r="D375" s="200" t="s">
        <v>152</v>
      </c>
      <c r="E375" s="207" t="s">
        <v>1</v>
      </c>
      <c r="F375" s="208" t="s">
        <v>584</v>
      </c>
      <c r="G375" s="206"/>
      <c r="H375" s="209">
        <v>-4.4240000000000004</v>
      </c>
      <c r="I375" s="210"/>
      <c r="J375" s="206"/>
      <c r="K375" s="206"/>
      <c r="L375" s="211"/>
      <c r="M375" s="212"/>
      <c r="N375" s="213"/>
      <c r="O375" s="213"/>
      <c r="P375" s="213"/>
      <c r="Q375" s="213"/>
      <c r="R375" s="213"/>
      <c r="S375" s="213"/>
      <c r="T375" s="214"/>
      <c r="AT375" s="215" t="s">
        <v>152</v>
      </c>
      <c r="AU375" s="215" t="s">
        <v>85</v>
      </c>
      <c r="AV375" s="13" t="s">
        <v>85</v>
      </c>
      <c r="AW375" s="13" t="s">
        <v>31</v>
      </c>
      <c r="AX375" s="13" t="s">
        <v>75</v>
      </c>
      <c r="AY375" s="215" t="s">
        <v>141</v>
      </c>
    </row>
    <row r="376" spans="1:65" s="15" customFormat="1" x14ac:dyDescent="0.2">
      <c r="B376" s="227"/>
      <c r="C376" s="228"/>
      <c r="D376" s="200" t="s">
        <v>152</v>
      </c>
      <c r="E376" s="229" t="s">
        <v>1</v>
      </c>
      <c r="F376" s="230" t="s">
        <v>585</v>
      </c>
      <c r="G376" s="228"/>
      <c r="H376" s="229" t="s">
        <v>1</v>
      </c>
      <c r="I376" s="231"/>
      <c r="J376" s="228"/>
      <c r="K376" s="228"/>
      <c r="L376" s="232"/>
      <c r="M376" s="233"/>
      <c r="N376" s="234"/>
      <c r="O376" s="234"/>
      <c r="P376" s="234"/>
      <c r="Q376" s="234"/>
      <c r="R376" s="234"/>
      <c r="S376" s="234"/>
      <c r="T376" s="235"/>
      <c r="AT376" s="236" t="s">
        <v>152</v>
      </c>
      <c r="AU376" s="236" t="s">
        <v>85</v>
      </c>
      <c r="AV376" s="15" t="s">
        <v>83</v>
      </c>
      <c r="AW376" s="15" t="s">
        <v>31</v>
      </c>
      <c r="AX376" s="15" t="s">
        <v>75</v>
      </c>
      <c r="AY376" s="236" t="s">
        <v>141</v>
      </c>
    </row>
    <row r="377" spans="1:65" s="13" customFormat="1" x14ac:dyDescent="0.2">
      <c r="B377" s="205"/>
      <c r="C377" s="206"/>
      <c r="D377" s="200" t="s">
        <v>152</v>
      </c>
      <c r="E377" s="207" t="s">
        <v>1</v>
      </c>
      <c r="F377" s="208" t="s">
        <v>586</v>
      </c>
      <c r="G377" s="206"/>
      <c r="H377" s="209">
        <v>0.25</v>
      </c>
      <c r="I377" s="210"/>
      <c r="J377" s="206"/>
      <c r="K377" s="206"/>
      <c r="L377" s="211"/>
      <c r="M377" s="212"/>
      <c r="N377" s="213"/>
      <c r="O377" s="213"/>
      <c r="P377" s="213"/>
      <c r="Q377" s="213"/>
      <c r="R377" s="213"/>
      <c r="S377" s="213"/>
      <c r="T377" s="214"/>
      <c r="AT377" s="215" t="s">
        <v>152</v>
      </c>
      <c r="AU377" s="215" t="s">
        <v>85</v>
      </c>
      <c r="AV377" s="13" t="s">
        <v>85</v>
      </c>
      <c r="AW377" s="13" t="s">
        <v>31</v>
      </c>
      <c r="AX377" s="13" t="s">
        <v>75</v>
      </c>
      <c r="AY377" s="215" t="s">
        <v>141</v>
      </c>
    </row>
    <row r="378" spans="1:65" s="14" customFormat="1" x14ac:dyDescent="0.2">
      <c r="B378" s="216"/>
      <c r="C378" s="217"/>
      <c r="D378" s="200" t="s">
        <v>152</v>
      </c>
      <c r="E378" s="218" t="s">
        <v>1</v>
      </c>
      <c r="F378" s="219" t="s">
        <v>156</v>
      </c>
      <c r="G378" s="217"/>
      <c r="H378" s="220">
        <v>31.722000000000001</v>
      </c>
      <c r="I378" s="221"/>
      <c r="J378" s="217"/>
      <c r="K378" s="217"/>
      <c r="L378" s="222"/>
      <c r="M378" s="223"/>
      <c r="N378" s="224"/>
      <c r="O378" s="224"/>
      <c r="P378" s="224"/>
      <c r="Q378" s="224"/>
      <c r="R378" s="224"/>
      <c r="S378" s="224"/>
      <c r="T378" s="225"/>
      <c r="AT378" s="226" t="s">
        <v>152</v>
      </c>
      <c r="AU378" s="226" t="s">
        <v>85</v>
      </c>
      <c r="AV378" s="14" t="s">
        <v>149</v>
      </c>
      <c r="AW378" s="14" t="s">
        <v>31</v>
      </c>
      <c r="AX378" s="14" t="s">
        <v>83</v>
      </c>
      <c r="AY378" s="226" t="s">
        <v>141</v>
      </c>
    </row>
    <row r="379" spans="1:65" s="2" customFormat="1" ht="16.5" customHeight="1" x14ac:dyDescent="0.2">
      <c r="A379" s="34"/>
      <c r="B379" s="35"/>
      <c r="C379" s="186" t="s">
        <v>587</v>
      </c>
      <c r="D379" s="186" t="s">
        <v>143</v>
      </c>
      <c r="E379" s="187" t="s">
        <v>187</v>
      </c>
      <c r="F379" s="188" t="s">
        <v>188</v>
      </c>
      <c r="G379" s="189" t="s">
        <v>189</v>
      </c>
      <c r="H379" s="190">
        <v>3192.498</v>
      </c>
      <c r="I379" s="191"/>
      <c r="J379" s="192">
        <f>ROUND(I379*H379,2)</f>
        <v>0</v>
      </c>
      <c r="K379" s="188" t="s">
        <v>147</v>
      </c>
      <c r="L379" s="193"/>
      <c r="M379" s="194" t="s">
        <v>1</v>
      </c>
      <c r="N379" s="195" t="s">
        <v>40</v>
      </c>
      <c r="O379" s="71"/>
      <c r="P379" s="196">
        <f>O379*H379</f>
        <v>0</v>
      </c>
      <c r="Q379" s="196">
        <v>1</v>
      </c>
      <c r="R379" s="196">
        <f>Q379*H379</f>
        <v>3192.498</v>
      </c>
      <c r="S379" s="196">
        <v>0</v>
      </c>
      <c r="T379" s="197">
        <f>S379*H379</f>
        <v>0</v>
      </c>
      <c r="U379" s="34"/>
      <c r="V379" s="34"/>
      <c r="W379" s="34"/>
      <c r="X379" s="34"/>
      <c r="Y379" s="34"/>
      <c r="Z379" s="34"/>
      <c r="AA379" s="34"/>
      <c r="AB379" s="34"/>
      <c r="AC379" s="34"/>
      <c r="AD379" s="34"/>
      <c r="AE379" s="34"/>
      <c r="AR379" s="198" t="s">
        <v>148</v>
      </c>
      <c r="AT379" s="198" t="s">
        <v>143</v>
      </c>
      <c r="AU379" s="198" t="s">
        <v>85</v>
      </c>
      <c r="AY379" s="17" t="s">
        <v>141</v>
      </c>
      <c r="BE379" s="199">
        <f>IF(N379="základní",J379,0)</f>
        <v>0</v>
      </c>
      <c r="BF379" s="199">
        <f>IF(N379="snížená",J379,0)</f>
        <v>0</v>
      </c>
      <c r="BG379" s="199">
        <f>IF(N379="zákl. přenesená",J379,0)</f>
        <v>0</v>
      </c>
      <c r="BH379" s="199">
        <f>IF(N379="sníž. přenesená",J379,0)</f>
        <v>0</v>
      </c>
      <c r="BI379" s="199">
        <f>IF(N379="nulová",J379,0)</f>
        <v>0</v>
      </c>
      <c r="BJ379" s="17" t="s">
        <v>83</v>
      </c>
      <c r="BK379" s="199">
        <f>ROUND(I379*H379,2)</f>
        <v>0</v>
      </c>
      <c r="BL379" s="17" t="s">
        <v>149</v>
      </c>
      <c r="BM379" s="198" t="s">
        <v>588</v>
      </c>
    </row>
    <row r="380" spans="1:65" s="2" customFormat="1" x14ac:dyDescent="0.2">
      <c r="A380" s="34"/>
      <c r="B380" s="35"/>
      <c r="C380" s="36"/>
      <c r="D380" s="200" t="s">
        <v>151</v>
      </c>
      <c r="E380" s="36"/>
      <c r="F380" s="201" t="s">
        <v>188</v>
      </c>
      <c r="G380" s="36"/>
      <c r="H380" s="36"/>
      <c r="I380" s="202"/>
      <c r="J380" s="36"/>
      <c r="K380" s="36"/>
      <c r="L380" s="39"/>
      <c r="M380" s="203"/>
      <c r="N380" s="204"/>
      <c r="O380" s="71"/>
      <c r="P380" s="71"/>
      <c r="Q380" s="71"/>
      <c r="R380" s="71"/>
      <c r="S380" s="71"/>
      <c r="T380" s="72"/>
      <c r="U380" s="34"/>
      <c r="V380" s="34"/>
      <c r="W380" s="34"/>
      <c r="X380" s="34"/>
      <c r="Y380" s="34"/>
      <c r="Z380" s="34"/>
      <c r="AA380" s="34"/>
      <c r="AB380" s="34"/>
      <c r="AC380" s="34"/>
      <c r="AD380" s="34"/>
      <c r="AE380" s="34"/>
      <c r="AT380" s="17" t="s">
        <v>151</v>
      </c>
      <c r="AU380" s="17" t="s">
        <v>85</v>
      </c>
    </row>
    <row r="381" spans="1:65" s="15" customFormat="1" x14ac:dyDescent="0.2">
      <c r="B381" s="227"/>
      <c r="C381" s="228"/>
      <c r="D381" s="200" t="s">
        <v>152</v>
      </c>
      <c r="E381" s="229" t="s">
        <v>1</v>
      </c>
      <c r="F381" s="230" t="s">
        <v>589</v>
      </c>
      <c r="G381" s="228"/>
      <c r="H381" s="229" t="s">
        <v>1</v>
      </c>
      <c r="I381" s="231"/>
      <c r="J381" s="228"/>
      <c r="K381" s="228"/>
      <c r="L381" s="232"/>
      <c r="M381" s="233"/>
      <c r="N381" s="234"/>
      <c r="O381" s="234"/>
      <c r="P381" s="234"/>
      <c r="Q381" s="234"/>
      <c r="R381" s="234"/>
      <c r="S381" s="234"/>
      <c r="T381" s="235"/>
      <c r="AT381" s="236" t="s">
        <v>152</v>
      </c>
      <c r="AU381" s="236" t="s">
        <v>85</v>
      </c>
      <c r="AV381" s="15" t="s">
        <v>83</v>
      </c>
      <c r="AW381" s="15" t="s">
        <v>31</v>
      </c>
      <c r="AX381" s="15" t="s">
        <v>75</v>
      </c>
      <c r="AY381" s="236" t="s">
        <v>141</v>
      </c>
    </row>
    <row r="382" spans="1:65" s="13" customFormat="1" x14ac:dyDescent="0.2">
      <c r="B382" s="205"/>
      <c r="C382" s="206"/>
      <c r="D382" s="200" t="s">
        <v>152</v>
      </c>
      <c r="E382" s="207" t="s">
        <v>1</v>
      </c>
      <c r="F382" s="208" t="s">
        <v>590</v>
      </c>
      <c r="G382" s="206"/>
      <c r="H382" s="209">
        <v>1499.94</v>
      </c>
      <c r="I382" s="210"/>
      <c r="J382" s="206"/>
      <c r="K382" s="206"/>
      <c r="L382" s="211"/>
      <c r="M382" s="212"/>
      <c r="N382" s="213"/>
      <c r="O382" s="213"/>
      <c r="P382" s="213"/>
      <c r="Q382" s="213"/>
      <c r="R382" s="213"/>
      <c r="S382" s="213"/>
      <c r="T382" s="214"/>
      <c r="AT382" s="215" t="s">
        <v>152</v>
      </c>
      <c r="AU382" s="215" t="s">
        <v>85</v>
      </c>
      <c r="AV382" s="13" t="s">
        <v>85</v>
      </c>
      <c r="AW382" s="13" t="s">
        <v>31</v>
      </c>
      <c r="AX382" s="13" t="s">
        <v>75</v>
      </c>
      <c r="AY382" s="215" t="s">
        <v>141</v>
      </c>
    </row>
    <row r="383" spans="1:65" s="15" customFormat="1" x14ac:dyDescent="0.2">
      <c r="B383" s="227"/>
      <c r="C383" s="228"/>
      <c r="D383" s="200" t="s">
        <v>152</v>
      </c>
      <c r="E383" s="229" t="s">
        <v>1</v>
      </c>
      <c r="F383" s="230" t="s">
        <v>417</v>
      </c>
      <c r="G383" s="228"/>
      <c r="H383" s="229" t="s">
        <v>1</v>
      </c>
      <c r="I383" s="231"/>
      <c r="J383" s="228"/>
      <c r="K383" s="228"/>
      <c r="L383" s="232"/>
      <c r="M383" s="233"/>
      <c r="N383" s="234"/>
      <c r="O383" s="234"/>
      <c r="P383" s="234"/>
      <c r="Q383" s="234"/>
      <c r="R383" s="234"/>
      <c r="S383" s="234"/>
      <c r="T383" s="235"/>
      <c r="AT383" s="236" t="s">
        <v>152</v>
      </c>
      <c r="AU383" s="236" t="s">
        <v>85</v>
      </c>
      <c r="AV383" s="15" t="s">
        <v>83</v>
      </c>
      <c r="AW383" s="15" t="s">
        <v>31</v>
      </c>
      <c r="AX383" s="15" t="s">
        <v>75</v>
      </c>
      <c r="AY383" s="236" t="s">
        <v>141</v>
      </c>
    </row>
    <row r="384" spans="1:65" s="13" customFormat="1" x14ac:dyDescent="0.2">
      <c r="B384" s="205"/>
      <c r="C384" s="206"/>
      <c r="D384" s="200" t="s">
        <v>152</v>
      </c>
      <c r="E384" s="207" t="s">
        <v>1</v>
      </c>
      <c r="F384" s="208" t="s">
        <v>590</v>
      </c>
      <c r="G384" s="206"/>
      <c r="H384" s="209">
        <v>1499.94</v>
      </c>
      <c r="I384" s="210"/>
      <c r="J384" s="206"/>
      <c r="K384" s="206"/>
      <c r="L384" s="211"/>
      <c r="M384" s="212"/>
      <c r="N384" s="213"/>
      <c r="O384" s="213"/>
      <c r="P384" s="213"/>
      <c r="Q384" s="213"/>
      <c r="R384" s="213"/>
      <c r="S384" s="213"/>
      <c r="T384" s="214"/>
      <c r="AT384" s="215" t="s">
        <v>152</v>
      </c>
      <c r="AU384" s="215" t="s">
        <v>85</v>
      </c>
      <c r="AV384" s="13" t="s">
        <v>85</v>
      </c>
      <c r="AW384" s="13" t="s">
        <v>31</v>
      </c>
      <c r="AX384" s="13" t="s">
        <v>75</v>
      </c>
      <c r="AY384" s="215" t="s">
        <v>141</v>
      </c>
    </row>
    <row r="385" spans="1:65" s="15" customFormat="1" x14ac:dyDescent="0.2">
      <c r="B385" s="227"/>
      <c r="C385" s="228"/>
      <c r="D385" s="200" t="s">
        <v>152</v>
      </c>
      <c r="E385" s="229" t="s">
        <v>1</v>
      </c>
      <c r="F385" s="230" t="s">
        <v>423</v>
      </c>
      <c r="G385" s="228"/>
      <c r="H385" s="229" t="s">
        <v>1</v>
      </c>
      <c r="I385" s="231"/>
      <c r="J385" s="228"/>
      <c r="K385" s="228"/>
      <c r="L385" s="232"/>
      <c r="M385" s="233"/>
      <c r="N385" s="234"/>
      <c r="O385" s="234"/>
      <c r="P385" s="234"/>
      <c r="Q385" s="234"/>
      <c r="R385" s="234"/>
      <c r="S385" s="234"/>
      <c r="T385" s="235"/>
      <c r="AT385" s="236" t="s">
        <v>152</v>
      </c>
      <c r="AU385" s="236" t="s">
        <v>85</v>
      </c>
      <c r="AV385" s="15" t="s">
        <v>83</v>
      </c>
      <c r="AW385" s="15" t="s">
        <v>31</v>
      </c>
      <c r="AX385" s="15" t="s">
        <v>75</v>
      </c>
      <c r="AY385" s="236" t="s">
        <v>141</v>
      </c>
    </row>
    <row r="386" spans="1:65" s="13" customFormat="1" x14ac:dyDescent="0.2">
      <c r="B386" s="205"/>
      <c r="C386" s="206"/>
      <c r="D386" s="200" t="s">
        <v>152</v>
      </c>
      <c r="E386" s="207" t="s">
        <v>1</v>
      </c>
      <c r="F386" s="208" t="s">
        <v>591</v>
      </c>
      <c r="G386" s="206"/>
      <c r="H386" s="209">
        <v>192.61799999999999</v>
      </c>
      <c r="I386" s="210"/>
      <c r="J386" s="206"/>
      <c r="K386" s="206"/>
      <c r="L386" s="211"/>
      <c r="M386" s="212"/>
      <c r="N386" s="213"/>
      <c r="O386" s="213"/>
      <c r="P386" s="213"/>
      <c r="Q386" s="213"/>
      <c r="R386" s="213"/>
      <c r="S386" s="213"/>
      <c r="T386" s="214"/>
      <c r="AT386" s="215" t="s">
        <v>152</v>
      </c>
      <c r="AU386" s="215" t="s">
        <v>85</v>
      </c>
      <c r="AV386" s="13" t="s">
        <v>85</v>
      </c>
      <c r="AW386" s="13" t="s">
        <v>31</v>
      </c>
      <c r="AX386" s="13" t="s">
        <v>75</v>
      </c>
      <c r="AY386" s="215" t="s">
        <v>141</v>
      </c>
    </row>
    <row r="387" spans="1:65" s="14" customFormat="1" x14ac:dyDescent="0.2">
      <c r="B387" s="216"/>
      <c r="C387" s="217"/>
      <c r="D387" s="200" t="s">
        <v>152</v>
      </c>
      <c r="E387" s="218" t="s">
        <v>1</v>
      </c>
      <c r="F387" s="219" t="s">
        <v>156</v>
      </c>
      <c r="G387" s="217"/>
      <c r="H387" s="220">
        <v>3192.498</v>
      </c>
      <c r="I387" s="221"/>
      <c r="J387" s="217"/>
      <c r="K387" s="217"/>
      <c r="L387" s="222"/>
      <c r="M387" s="223"/>
      <c r="N387" s="224"/>
      <c r="O387" s="224"/>
      <c r="P387" s="224"/>
      <c r="Q387" s="224"/>
      <c r="R387" s="224"/>
      <c r="S387" s="224"/>
      <c r="T387" s="225"/>
      <c r="AT387" s="226" t="s">
        <v>152</v>
      </c>
      <c r="AU387" s="226" t="s">
        <v>85</v>
      </c>
      <c r="AV387" s="14" t="s">
        <v>149</v>
      </c>
      <c r="AW387" s="14" t="s">
        <v>31</v>
      </c>
      <c r="AX387" s="14" t="s">
        <v>83</v>
      </c>
      <c r="AY387" s="226" t="s">
        <v>141</v>
      </c>
    </row>
    <row r="388" spans="1:65" s="2" customFormat="1" ht="21.75" customHeight="1" x14ac:dyDescent="0.2">
      <c r="A388" s="34"/>
      <c r="B388" s="35"/>
      <c r="C388" s="186" t="s">
        <v>592</v>
      </c>
      <c r="D388" s="186" t="s">
        <v>143</v>
      </c>
      <c r="E388" s="187" t="s">
        <v>180</v>
      </c>
      <c r="F388" s="188" t="s">
        <v>181</v>
      </c>
      <c r="G388" s="189" t="s">
        <v>146</v>
      </c>
      <c r="H388" s="190">
        <v>7</v>
      </c>
      <c r="I388" s="191"/>
      <c r="J388" s="192">
        <f>ROUND(I388*H388,2)</f>
        <v>0</v>
      </c>
      <c r="K388" s="188" t="s">
        <v>147</v>
      </c>
      <c r="L388" s="193"/>
      <c r="M388" s="194" t="s">
        <v>1</v>
      </c>
      <c r="N388" s="195" t="s">
        <v>40</v>
      </c>
      <c r="O388" s="71"/>
      <c r="P388" s="196">
        <f>O388*H388</f>
        <v>0</v>
      </c>
      <c r="Q388" s="196">
        <v>0.157</v>
      </c>
      <c r="R388" s="196">
        <f>Q388*H388</f>
        <v>1.099</v>
      </c>
      <c r="S388" s="196">
        <v>0</v>
      </c>
      <c r="T388" s="197">
        <f>S388*H388</f>
        <v>0</v>
      </c>
      <c r="U388" s="34"/>
      <c r="V388" s="34"/>
      <c r="W388" s="34"/>
      <c r="X388" s="34"/>
      <c r="Y388" s="34"/>
      <c r="Z388" s="34"/>
      <c r="AA388" s="34"/>
      <c r="AB388" s="34"/>
      <c r="AC388" s="34"/>
      <c r="AD388" s="34"/>
      <c r="AE388" s="34"/>
      <c r="AR388" s="198" t="s">
        <v>182</v>
      </c>
      <c r="AT388" s="198" t="s">
        <v>143</v>
      </c>
      <c r="AU388" s="198" t="s">
        <v>85</v>
      </c>
      <c r="AY388" s="17" t="s">
        <v>141</v>
      </c>
      <c r="BE388" s="199">
        <f>IF(N388="základní",J388,0)</f>
        <v>0</v>
      </c>
      <c r="BF388" s="199">
        <f>IF(N388="snížená",J388,0)</f>
        <v>0</v>
      </c>
      <c r="BG388" s="199">
        <f>IF(N388="zákl. přenesená",J388,0)</f>
        <v>0</v>
      </c>
      <c r="BH388" s="199">
        <f>IF(N388="sníž. přenesená",J388,0)</f>
        <v>0</v>
      </c>
      <c r="BI388" s="199">
        <f>IF(N388="nulová",J388,0)</f>
        <v>0</v>
      </c>
      <c r="BJ388" s="17" t="s">
        <v>83</v>
      </c>
      <c r="BK388" s="199">
        <f>ROUND(I388*H388,2)</f>
        <v>0</v>
      </c>
      <c r="BL388" s="17" t="s">
        <v>182</v>
      </c>
      <c r="BM388" s="198" t="s">
        <v>593</v>
      </c>
    </row>
    <row r="389" spans="1:65" s="2" customFormat="1" x14ac:dyDescent="0.2">
      <c r="A389" s="34"/>
      <c r="B389" s="35"/>
      <c r="C389" s="36"/>
      <c r="D389" s="200" t="s">
        <v>151</v>
      </c>
      <c r="E389" s="36"/>
      <c r="F389" s="201" t="s">
        <v>181</v>
      </c>
      <c r="G389" s="36"/>
      <c r="H389" s="36"/>
      <c r="I389" s="202"/>
      <c r="J389" s="36"/>
      <c r="K389" s="36"/>
      <c r="L389" s="39"/>
      <c r="M389" s="203"/>
      <c r="N389" s="204"/>
      <c r="O389" s="71"/>
      <c r="P389" s="71"/>
      <c r="Q389" s="71"/>
      <c r="R389" s="71"/>
      <c r="S389" s="71"/>
      <c r="T389" s="72"/>
      <c r="U389" s="34"/>
      <c r="V389" s="34"/>
      <c r="W389" s="34"/>
      <c r="X389" s="34"/>
      <c r="Y389" s="34"/>
      <c r="Z389" s="34"/>
      <c r="AA389" s="34"/>
      <c r="AB389" s="34"/>
      <c r="AC389" s="34"/>
      <c r="AD389" s="34"/>
      <c r="AE389" s="34"/>
      <c r="AT389" s="17" t="s">
        <v>151</v>
      </c>
      <c r="AU389" s="17" t="s">
        <v>85</v>
      </c>
    </row>
    <row r="390" spans="1:65" s="15" customFormat="1" x14ac:dyDescent="0.2">
      <c r="B390" s="227"/>
      <c r="C390" s="228"/>
      <c r="D390" s="200" t="s">
        <v>152</v>
      </c>
      <c r="E390" s="229" t="s">
        <v>1</v>
      </c>
      <c r="F390" s="230" t="s">
        <v>594</v>
      </c>
      <c r="G390" s="228"/>
      <c r="H390" s="229" t="s">
        <v>1</v>
      </c>
      <c r="I390" s="231"/>
      <c r="J390" s="228"/>
      <c r="K390" s="228"/>
      <c r="L390" s="232"/>
      <c r="M390" s="233"/>
      <c r="N390" s="234"/>
      <c r="O390" s="234"/>
      <c r="P390" s="234"/>
      <c r="Q390" s="234"/>
      <c r="R390" s="234"/>
      <c r="S390" s="234"/>
      <c r="T390" s="235"/>
      <c r="AT390" s="236" t="s">
        <v>152</v>
      </c>
      <c r="AU390" s="236" t="s">
        <v>85</v>
      </c>
      <c r="AV390" s="15" t="s">
        <v>83</v>
      </c>
      <c r="AW390" s="15" t="s">
        <v>31</v>
      </c>
      <c r="AX390" s="15" t="s">
        <v>75</v>
      </c>
      <c r="AY390" s="236" t="s">
        <v>141</v>
      </c>
    </row>
    <row r="391" spans="1:65" s="13" customFormat="1" x14ac:dyDescent="0.2">
      <c r="B391" s="205"/>
      <c r="C391" s="206"/>
      <c r="D391" s="200" t="s">
        <v>152</v>
      </c>
      <c r="E391" s="207" t="s">
        <v>1</v>
      </c>
      <c r="F391" s="208" t="s">
        <v>203</v>
      </c>
      <c r="G391" s="206"/>
      <c r="H391" s="209">
        <v>7</v>
      </c>
      <c r="I391" s="210"/>
      <c r="J391" s="206"/>
      <c r="K391" s="206"/>
      <c r="L391" s="211"/>
      <c r="M391" s="212"/>
      <c r="N391" s="213"/>
      <c r="O391" s="213"/>
      <c r="P391" s="213"/>
      <c r="Q391" s="213"/>
      <c r="R391" s="213"/>
      <c r="S391" s="213"/>
      <c r="T391" s="214"/>
      <c r="AT391" s="215" t="s">
        <v>152</v>
      </c>
      <c r="AU391" s="215" t="s">
        <v>85</v>
      </c>
      <c r="AV391" s="13" t="s">
        <v>85</v>
      </c>
      <c r="AW391" s="13" t="s">
        <v>31</v>
      </c>
      <c r="AX391" s="13" t="s">
        <v>75</v>
      </c>
      <c r="AY391" s="215" t="s">
        <v>141</v>
      </c>
    </row>
    <row r="392" spans="1:65" s="14" customFormat="1" x14ac:dyDescent="0.2">
      <c r="B392" s="216"/>
      <c r="C392" s="217"/>
      <c r="D392" s="200" t="s">
        <v>152</v>
      </c>
      <c r="E392" s="218" t="s">
        <v>1</v>
      </c>
      <c r="F392" s="219" t="s">
        <v>156</v>
      </c>
      <c r="G392" s="217"/>
      <c r="H392" s="220">
        <v>7</v>
      </c>
      <c r="I392" s="221"/>
      <c r="J392" s="217"/>
      <c r="K392" s="217"/>
      <c r="L392" s="222"/>
      <c r="M392" s="223"/>
      <c r="N392" s="224"/>
      <c r="O392" s="224"/>
      <c r="P392" s="224"/>
      <c r="Q392" s="224"/>
      <c r="R392" s="224"/>
      <c r="S392" s="224"/>
      <c r="T392" s="225"/>
      <c r="AT392" s="226" t="s">
        <v>152</v>
      </c>
      <c r="AU392" s="226" t="s">
        <v>85</v>
      </c>
      <c r="AV392" s="14" t="s">
        <v>149</v>
      </c>
      <c r="AW392" s="14" t="s">
        <v>31</v>
      </c>
      <c r="AX392" s="14" t="s">
        <v>83</v>
      </c>
      <c r="AY392" s="226" t="s">
        <v>141</v>
      </c>
    </row>
    <row r="393" spans="1:65" s="2" customFormat="1" ht="16.5" customHeight="1" x14ac:dyDescent="0.2">
      <c r="A393" s="34"/>
      <c r="B393" s="35"/>
      <c r="C393" s="186" t="s">
        <v>595</v>
      </c>
      <c r="D393" s="186" t="s">
        <v>143</v>
      </c>
      <c r="E393" s="187" t="s">
        <v>596</v>
      </c>
      <c r="F393" s="188" t="s">
        <v>597</v>
      </c>
      <c r="G393" s="189" t="s">
        <v>146</v>
      </c>
      <c r="H393" s="190">
        <v>1</v>
      </c>
      <c r="I393" s="191"/>
      <c r="J393" s="192">
        <f>ROUND(I393*H393,2)</f>
        <v>0</v>
      </c>
      <c r="K393" s="188" t="s">
        <v>147</v>
      </c>
      <c r="L393" s="193"/>
      <c r="M393" s="194" t="s">
        <v>1</v>
      </c>
      <c r="N393" s="195" t="s">
        <v>40</v>
      </c>
      <c r="O393" s="71"/>
      <c r="P393" s="196">
        <f>O393*H393</f>
        <v>0</v>
      </c>
      <c r="Q393" s="196">
        <v>1.5549999999999999</v>
      </c>
      <c r="R393" s="196">
        <f>Q393*H393</f>
        <v>1.5549999999999999</v>
      </c>
      <c r="S393" s="196">
        <v>0</v>
      </c>
      <c r="T393" s="197">
        <f>S393*H393</f>
        <v>0</v>
      </c>
      <c r="U393" s="34"/>
      <c r="V393" s="34"/>
      <c r="W393" s="34"/>
      <c r="X393" s="34"/>
      <c r="Y393" s="34"/>
      <c r="Z393" s="34"/>
      <c r="AA393" s="34"/>
      <c r="AB393" s="34"/>
      <c r="AC393" s="34"/>
      <c r="AD393" s="34"/>
      <c r="AE393" s="34"/>
      <c r="AR393" s="198" t="s">
        <v>148</v>
      </c>
      <c r="AT393" s="198" t="s">
        <v>143</v>
      </c>
      <c r="AU393" s="198" t="s">
        <v>85</v>
      </c>
      <c r="AY393" s="17" t="s">
        <v>141</v>
      </c>
      <c r="BE393" s="199">
        <f>IF(N393="základní",J393,0)</f>
        <v>0</v>
      </c>
      <c r="BF393" s="199">
        <f>IF(N393="snížená",J393,0)</f>
        <v>0</v>
      </c>
      <c r="BG393" s="199">
        <f>IF(N393="zákl. přenesená",J393,0)</f>
        <v>0</v>
      </c>
      <c r="BH393" s="199">
        <f>IF(N393="sníž. přenesená",J393,0)</f>
        <v>0</v>
      </c>
      <c r="BI393" s="199">
        <f>IF(N393="nulová",J393,0)</f>
        <v>0</v>
      </c>
      <c r="BJ393" s="17" t="s">
        <v>83</v>
      </c>
      <c r="BK393" s="199">
        <f>ROUND(I393*H393,2)</f>
        <v>0</v>
      </c>
      <c r="BL393" s="17" t="s">
        <v>149</v>
      </c>
      <c r="BM393" s="198" t="s">
        <v>598</v>
      </c>
    </row>
    <row r="394" spans="1:65" s="2" customFormat="1" x14ac:dyDescent="0.2">
      <c r="A394" s="34"/>
      <c r="B394" s="35"/>
      <c r="C394" s="36"/>
      <c r="D394" s="200" t="s">
        <v>151</v>
      </c>
      <c r="E394" s="36"/>
      <c r="F394" s="201" t="s">
        <v>597</v>
      </c>
      <c r="G394" s="36"/>
      <c r="H394" s="36"/>
      <c r="I394" s="202"/>
      <c r="J394" s="36"/>
      <c r="K394" s="36"/>
      <c r="L394" s="39"/>
      <c r="M394" s="203"/>
      <c r="N394" s="204"/>
      <c r="O394" s="71"/>
      <c r="P394" s="71"/>
      <c r="Q394" s="71"/>
      <c r="R394" s="71"/>
      <c r="S394" s="71"/>
      <c r="T394" s="72"/>
      <c r="U394" s="34"/>
      <c r="V394" s="34"/>
      <c r="W394" s="34"/>
      <c r="X394" s="34"/>
      <c r="Y394" s="34"/>
      <c r="Z394" s="34"/>
      <c r="AA394" s="34"/>
      <c r="AB394" s="34"/>
      <c r="AC394" s="34"/>
      <c r="AD394" s="34"/>
      <c r="AE394" s="34"/>
      <c r="AT394" s="17" t="s">
        <v>151</v>
      </c>
      <c r="AU394" s="17" t="s">
        <v>85</v>
      </c>
    </row>
    <row r="395" spans="1:65" s="15" customFormat="1" ht="20" x14ac:dyDescent="0.2">
      <c r="B395" s="227"/>
      <c r="C395" s="228"/>
      <c r="D395" s="200" t="s">
        <v>152</v>
      </c>
      <c r="E395" s="229" t="s">
        <v>1</v>
      </c>
      <c r="F395" s="230" t="s">
        <v>599</v>
      </c>
      <c r="G395" s="228"/>
      <c r="H395" s="229" t="s">
        <v>1</v>
      </c>
      <c r="I395" s="231"/>
      <c r="J395" s="228"/>
      <c r="K395" s="228"/>
      <c r="L395" s="232"/>
      <c r="M395" s="233"/>
      <c r="N395" s="234"/>
      <c r="O395" s="234"/>
      <c r="P395" s="234"/>
      <c r="Q395" s="234"/>
      <c r="R395" s="234"/>
      <c r="S395" s="234"/>
      <c r="T395" s="235"/>
      <c r="AT395" s="236" t="s">
        <v>152</v>
      </c>
      <c r="AU395" s="236" t="s">
        <v>85</v>
      </c>
      <c r="AV395" s="15" t="s">
        <v>83</v>
      </c>
      <c r="AW395" s="15" t="s">
        <v>31</v>
      </c>
      <c r="AX395" s="15" t="s">
        <v>75</v>
      </c>
      <c r="AY395" s="236" t="s">
        <v>141</v>
      </c>
    </row>
    <row r="396" spans="1:65" s="13" customFormat="1" x14ac:dyDescent="0.2">
      <c r="B396" s="205"/>
      <c r="C396" s="206"/>
      <c r="D396" s="200" t="s">
        <v>152</v>
      </c>
      <c r="E396" s="207" t="s">
        <v>1</v>
      </c>
      <c r="F396" s="208" t="s">
        <v>83</v>
      </c>
      <c r="G396" s="206"/>
      <c r="H396" s="209">
        <v>1</v>
      </c>
      <c r="I396" s="210"/>
      <c r="J396" s="206"/>
      <c r="K396" s="206"/>
      <c r="L396" s="211"/>
      <c r="M396" s="212"/>
      <c r="N396" s="213"/>
      <c r="O396" s="213"/>
      <c r="P396" s="213"/>
      <c r="Q396" s="213"/>
      <c r="R396" s="213"/>
      <c r="S396" s="213"/>
      <c r="T396" s="214"/>
      <c r="AT396" s="215" t="s">
        <v>152</v>
      </c>
      <c r="AU396" s="215" t="s">
        <v>85</v>
      </c>
      <c r="AV396" s="13" t="s">
        <v>85</v>
      </c>
      <c r="AW396" s="13" t="s">
        <v>31</v>
      </c>
      <c r="AX396" s="13" t="s">
        <v>75</v>
      </c>
      <c r="AY396" s="215" t="s">
        <v>141</v>
      </c>
    </row>
    <row r="397" spans="1:65" s="14" customFormat="1" x14ac:dyDescent="0.2">
      <c r="B397" s="216"/>
      <c r="C397" s="217"/>
      <c r="D397" s="200" t="s">
        <v>152</v>
      </c>
      <c r="E397" s="218" t="s">
        <v>1</v>
      </c>
      <c r="F397" s="219" t="s">
        <v>156</v>
      </c>
      <c r="G397" s="217"/>
      <c r="H397" s="220">
        <v>1</v>
      </c>
      <c r="I397" s="221"/>
      <c r="J397" s="217"/>
      <c r="K397" s="217"/>
      <c r="L397" s="222"/>
      <c r="M397" s="223"/>
      <c r="N397" s="224"/>
      <c r="O397" s="224"/>
      <c r="P397" s="224"/>
      <c r="Q397" s="224"/>
      <c r="R397" s="224"/>
      <c r="S397" s="224"/>
      <c r="T397" s="225"/>
      <c r="AT397" s="226" t="s">
        <v>152</v>
      </c>
      <c r="AU397" s="226" t="s">
        <v>85</v>
      </c>
      <c r="AV397" s="14" t="s">
        <v>149</v>
      </c>
      <c r="AW397" s="14" t="s">
        <v>31</v>
      </c>
      <c r="AX397" s="14" t="s">
        <v>83</v>
      </c>
      <c r="AY397" s="226" t="s">
        <v>141</v>
      </c>
    </row>
    <row r="398" spans="1:65" s="2" customFormat="1" ht="16.5" customHeight="1" x14ac:dyDescent="0.2">
      <c r="A398" s="34"/>
      <c r="B398" s="35"/>
      <c r="C398" s="186" t="s">
        <v>600</v>
      </c>
      <c r="D398" s="186" t="s">
        <v>143</v>
      </c>
      <c r="E398" s="187" t="s">
        <v>601</v>
      </c>
      <c r="F398" s="188" t="s">
        <v>602</v>
      </c>
      <c r="G398" s="189" t="s">
        <v>146</v>
      </c>
      <c r="H398" s="190">
        <v>2</v>
      </c>
      <c r="I398" s="191"/>
      <c r="J398" s="192">
        <f>ROUND(I398*H398,2)</f>
        <v>0</v>
      </c>
      <c r="K398" s="188" t="s">
        <v>147</v>
      </c>
      <c r="L398" s="193"/>
      <c r="M398" s="194" t="s">
        <v>1</v>
      </c>
      <c r="N398" s="195" t="s">
        <v>40</v>
      </c>
      <c r="O398" s="71"/>
      <c r="P398" s="196">
        <f>O398*H398</f>
        <v>0</v>
      </c>
      <c r="Q398" s="196">
        <v>0.71499999999999997</v>
      </c>
      <c r="R398" s="196">
        <f>Q398*H398</f>
        <v>1.43</v>
      </c>
      <c r="S398" s="196">
        <v>0</v>
      </c>
      <c r="T398" s="197">
        <f>S398*H398</f>
        <v>0</v>
      </c>
      <c r="U398" s="34"/>
      <c r="V398" s="34"/>
      <c r="W398" s="34"/>
      <c r="X398" s="34"/>
      <c r="Y398" s="34"/>
      <c r="Z398" s="34"/>
      <c r="AA398" s="34"/>
      <c r="AB398" s="34"/>
      <c r="AC398" s="34"/>
      <c r="AD398" s="34"/>
      <c r="AE398" s="34"/>
      <c r="AR398" s="198" t="s">
        <v>148</v>
      </c>
      <c r="AT398" s="198" t="s">
        <v>143</v>
      </c>
      <c r="AU398" s="198" t="s">
        <v>85</v>
      </c>
      <c r="AY398" s="17" t="s">
        <v>141</v>
      </c>
      <c r="BE398" s="199">
        <f>IF(N398="základní",J398,0)</f>
        <v>0</v>
      </c>
      <c r="BF398" s="199">
        <f>IF(N398="snížená",J398,0)</f>
        <v>0</v>
      </c>
      <c r="BG398" s="199">
        <f>IF(N398="zákl. přenesená",J398,0)</f>
        <v>0</v>
      </c>
      <c r="BH398" s="199">
        <f>IF(N398="sníž. přenesená",J398,0)</f>
        <v>0</v>
      </c>
      <c r="BI398" s="199">
        <f>IF(N398="nulová",J398,0)</f>
        <v>0</v>
      </c>
      <c r="BJ398" s="17" t="s">
        <v>83</v>
      </c>
      <c r="BK398" s="199">
        <f>ROUND(I398*H398,2)</f>
        <v>0</v>
      </c>
      <c r="BL398" s="17" t="s">
        <v>149</v>
      </c>
      <c r="BM398" s="198" t="s">
        <v>603</v>
      </c>
    </row>
    <row r="399" spans="1:65" s="2" customFormat="1" x14ac:dyDescent="0.2">
      <c r="A399" s="34"/>
      <c r="B399" s="35"/>
      <c r="C399" s="36"/>
      <c r="D399" s="200" t="s">
        <v>151</v>
      </c>
      <c r="E399" s="36"/>
      <c r="F399" s="201" t="s">
        <v>602</v>
      </c>
      <c r="G399" s="36"/>
      <c r="H399" s="36"/>
      <c r="I399" s="202"/>
      <c r="J399" s="36"/>
      <c r="K399" s="36"/>
      <c r="L399" s="39"/>
      <c r="M399" s="203"/>
      <c r="N399" s="204"/>
      <c r="O399" s="71"/>
      <c r="P399" s="71"/>
      <c r="Q399" s="71"/>
      <c r="R399" s="71"/>
      <c r="S399" s="71"/>
      <c r="T399" s="72"/>
      <c r="U399" s="34"/>
      <c r="V399" s="34"/>
      <c r="W399" s="34"/>
      <c r="X399" s="34"/>
      <c r="Y399" s="34"/>
      <c r="Z399" s="34"/>
      <c r="AA399" s="34"/>
      <c r="AB399" s="34"/>
      <c r="AC399" s="34"/>
      <c r="AD399" s="34"/>
      <c r="AE399" s="34"/>
      <c r="AT399" s="17" t="s">
        <v>151</v>
      </c>
      <c r="AU399" s="17" t="s">
        <v>85</v>
      </c>
    </row>
    <row r="400" spans="1:65" s="15" customFormat="1" ht="20" x14ac:dyDescent="0.2">
      <c r="B400" s="227"/>
      <c r="C400" s="228"/>
      <c r="D400" s="200" t="s">
        <v>152</v>
      </c>
      <c r="E400" s="229" t="s">
        <v>1</v>
      </c>
      <c r="F400" s="230" t="s">
        <v>599</v>
      </c>
      <c r="G400" s="228"/>
      <c r="H400" s="229" t="s">
        <v>1</v>
      </c>
      <c r="I400" s="231"/>
      <c r="J400" s="228"/>
      <c r="K400" s="228"/>
      <c r="L400" s="232"/>
      <c r="M400" s="233"/>
      <c r="N400" s="234"/>
      <c r="O400" s="234"/>
      <c r="P400" s="234"/>
      <c r="Q400" s="234"/>
      <c r="R400" s="234"/>
      <c r="S400" s="234"/>
      <c r="T400" s="235"/>
      <c r="AT400" s="236" t="s">
        <v>152</v>
      </c>
      <c r="AU400" s="236" t="s">
        <v>85</v>
      </c>
      <c r="AV400" s="15" t="s">
        <v>83</v>
      </c>
      <c r="AW400" s="15" t="s">
        <v>31</v>
      </c>
      <c r="AX400" s="15" t="s">
        <v>75</v>
      </c>
      <c r="AY400" s="236" t="s">
        <v>141</v>
      </c>
    </row>
    <row r="401" spans="1:65" s="13" customFormat="1" x14ac:dyDescent="0.2">
      <c r="B401" s="205"/>
      <c r="C401" s="206"/>
      <c r="D401" s="200" t="s">
        <v>152</v>
      </c>
      <c r="E401" s="207" t="s">
        <v>1</v>
      </c>
      <c r="F401" s="208" t="s">
        <v>85</v>
      </c>
      <c r="G401" s="206"/>
      <c r="H401" s="209">
        <v>2</v>
      </c>
      <c r="I401" s="210"/>
      <c r="J401" s="206"/>
      <c r="K401" s="206"/>
      <c r="L401" s="211"/>
      <c r="M401" s="212"/>
      <c r="N401" s="213"/>
      <c r="O401" s="213"/>
      <c r="P401" s="213"/>
      <c r="Q401" s="213"/>
      <c r="R401" s="213"/>
      <c r="S401" s="213"/>
      <c r="T401" s="214"/>
      <c r="AT401" s="215" t="s">
        <v>152</v>
      </c>
      <c r="AU401" s="215" t="s">
        <v>85</v>
      </c>
      <c r="AV401" s="13" t="s">
        <v>85</v>
      </c>
      <c r="AW401" s="13" t="s">
        <v>31</v>
      </c>
      <c r="AX401" s="13" t="s">
        <v>75</v>
      </c>
      <c r="AY401" s="215" t="s">
        <v>141</v>
      </c>
    </row>
    <row r="402" spans="1:65" s="14" customFormat="1" x14ac:dyDescent="0.2">
      <c r="B402" s="216"/>
      <c r="C402" s="217"/>
      <c r="D402" s="200" t="s">
        <v>152</v>
      </c>
      <c r="E402" s="218" t="s">
        <v>1</v>
      </c>
      <c r="F402" s="219" t="s">
        <v>156</v>
      </c>
      <c r="G402" s="217"/>
      <c r="H402" s="220">
        <v>2</v>
      </c>
      <c r="I402" s="221"/>
      <c r="J402" s="217"/>
      <c r="K402" s="217"/>
      <c r="L402" s="222"/>
      <c r="M402" s="223"/>
      <c r="N402" s="224"/>
      <c r="O402" s="224"/>
      <c r="P402" s="224"/>
      <c r="Q402" s="224"/>
      <c r="R402" s="224"/>
      <c r="S402" s="224"/>
      <c r="T402" s="225"/>
      <c r="AT402" s="226" t="s">
        <v>152</v>
      </c>
      <c r="AU402" s="226" t="s">
        <v>85</v>
      </c>
      <c r="AV402" s="14" t="s">
        <v>149</v>
      </c>
      <c r="AW402" s="14" t="s">
        <v>31</v>
      </c>
      <c r="AX402" s="14" t="s">
        <v>83</v>
      </c>
      <c r="AY402" s="226" t="s">
        <v>141</v>
      </c>
    </row>
    <row r="403" spans="1:65" s="2" customFormat="1" ht="16.5" customHeight="1" x14ac:dyDescent="0.2">
      <c r="A403" s="34"/>
      <c r="B403" s="35"/>
      <c r="C403" s="186" t="s">
        <v>604</v>
      </c>
      <c r="D403" s="186" t="s">
        <v>143</v>
      </c>
      <c r="E403" s="187" t="s">
        <v>605</v>
      </c>
      <c r="F403" s="188" t="s">
        <v>606</v>
      </c>
      <c r="G403" s="189" t="s">
        <v>146</v>
      </c>
      <c r="H403" s="190">
        <v>2</v>
      </c>
      <c r="I403" s="191"/>
      <c r="J403" s="192">
        <f>ROUND(I403*H403,2)</f>
        <v>0</v>
      </c>
      <c r="K403" s="188" t="s">
        <v>147</v>
      </c>
      <c r="L403" s="193"/>
      <c r="M403" s="194" t="s">
        <v>1</v>
      </c>
      <c r="N403" s="195" t="s">
        <v>40</v>
      </c>
      <c r="O403" s="71"/>
      <c r="P403" s="196">
        <f>O403*H403</f>
        <v>0</v>
      </c>
      <c r="Q403" s="196">
        <v>0</v>
      </c>
      <c r="R403" s="196">
        <f>Q403*H403</f>
        <v>0</v>
      </c>
      <c r="S403" s="196">
        <v>0</v>
      </c>
      <c r="T403" s="197">
        <f>S403*H403</f>
        <v>0</v>
      </c>
      <c r="U403" s="34"/>
      <c r="V403" s="34"/>
      <c r="W403" s="34"/>
      <c r="X403" s="34"/>
      <c r="Y403" s="34"/>
      <c r="Z403" s="34"/>
      <c r="AA403" s="34"/>
      <c r="AB403" s="34"/>
      <c r="AC403" s="34"/>
      <c r="AD403" s="34"/>
      <c r="AE403" s="34"/>
      <c r="AR403" s="198" t="s">
        <v>148</v>
      </c>
      <c r="AT403" s="198" t="s">
        <v>143</v>
      </c>
      <c r="AU403" s="198" t="s">
        <v>85</v>
      </c>
      <c r="AY403" s="17" t="s">
        <v>141</v>
      </c>
      <c r="BE403" s="199">
        <f>IF(N403="základní",J403,0)</f>
        <v>0</v>
      </c>
      <c r="BF403" s="199">
        <f>IF(N403="snížená",J403,0)</f>
        <v>0</v>
      </c>
      <c r="BG403" s="199">
        <f>IF(N403="zákl. přenesená",J403,0)</f>
        <v>0</v>
      </c>
      <c r="BH403" s="199">
        <f>IF(N403="sníž. přenesená",J403,0)</f>
        <v>0</v>
      </c>
      <c r="BI403" s="199">
        <f>IF(N403="nulová",J403,0)</f>
        <v>0</v>
      </c>
      <c r="BJ403" s="17" t="s">
        <v>83</v>
      </c>
      <c r="BK403" s="199">
        <f>ROUND(I403*H403,2)</f>
        <v>0</v>
      </c>
      <c r="BL403" s="17" t="s">
        <v>149</v>
      </c>
      <c r="BM403" s="198" t="s">
        <v>607</v>
      </c>
    </row>
    <row r="404" spans="1:65" s="2" customFormat="1" x14ac:dyDescent="0.2">
      <c r="A404" s="34"/>
      <c r="B404" s="35"/>
      <c r="C404" s="36"/>
      <c r="D404" s="200" t="s">
        <v>151</v>
      </c>
      <c r="E404" s="36"/>
      <c r="F404" s="201" t="s">
        <v>606</v>
      </c>
      <c r="G404" s="36"/>
      <c r="H404" s="36"/>
      <c r="I404" s="202"/>
      <c r="J404" s="36"/>
      <c r="K404" s="36"/>
      <c r="L404" s="39"/>
      <c r="M404" s="203"/>
      <c r="N404" s="204"/>
      <c r="O404" s="71"/>
      <c r="P404" s="71"/>
      <c r="Q404" s="71"/>
      <c r="R404" s="71"/>
      <c r="S404" s="71"/>
      <c r="T404" s="72"/>
      <c r="U404" s="34"/>
      <c r="V404" s="34"/>
      <c r="W404" s="34"/>
      <c r="X404" s="34"/>
      <c r="Y404" s="34"/>
      <c r="Z404" s="34"/>
      <c r="AA404" s="34"/>
      <c r="AB404" s="34"/>
      <c r="AC404" s="34"/>
      <c r="AD404" s="34"/>
      <c r="AE404" s="34"/>
      <c r="AT404" s="17" t="s">
        <v>151</v>
      </c>
      <c r="AU404" s="17" t="s">
        <v>85</v>
      </c>
    </row>
    <row r="405" spans="1:65" s="15" customFormat="1" x14ac:dyDescent="0.2">
      <c r="B405" s="227"/>
      <c r="C405" s="228"/>
      <c r="D405" s="200" t="s">
        <v>152</v>
      </c>
      <c r="E405" s="229" t="s">
        <v>1</v>
      </c>
      <c r="F405" s="230" t="s">
        <v>608</v>
      </c>
      <c r="G405" s="228"/>
      <c r="H405" s="229" t="s">
        <v>1</v>
      </c>
      <c r="I405" s="231"/>
      <c r="J405" s="228"/>
      <c r="K405" s="228"/>
      <c r="L405" s="232"/>
      <c r="M405" s="233"/>
      <c r="N405" s="234"/>
      <c r="O405" s="234"/>
      <c r="P405" s="234"/>
      <c r="Q405" s="234"/>
      <c r="R405" s="234"/>
      <c r="S405" s="234"/>
      <c r="T405" s="235"/>
      <c r="AT405" s="236" t="s">
        <v>152</v>
      </c>
      <c r="AU405" s="236" t="s">
        <v>85</v>
      </c>
      <c r="AV405" s="15" t="s">
        <v>83</v>
      </c>
      <c r="AW405" s="15" t="s">
        <v>31</v>
      </c>
      <c r="AX405" s="15" t="s">
        <v>75</v>
      </c>
      <c r="AY405" s="236" t="s">
        <v>141</v>
      </c>
    </row>
    <row r="406" spans="1:65" s="13" customFormat="1" x14ac:dyDescent="0.2">
      <c r="B406" s="205"/>
      <c r="C406" s="206"/>
      <c r="D406" s="200" t="s">
        <v>152</v>
      </c>
      <c r="E406" s="207" t="s">
        <v>1</v>
      </c>
      <c r="F406" s="208" t="s">
        <v>85</v>
      </c>
      <c r="G406" s="206"/>
      <c r="H406" s="209">
        <v>2</v>
      </c>
      <c r="I406" s="210"/>
      <c r="J406" s="206"/>
      <c r="K406" s="206"/>
      <c r="L406" s="211"/>
      <c r="M406" s="212"/>
      <c r="N406" s="213"/>
      <c r="O406" s="213"/>
      <c r="P406" s="213"/>
      <c r="Q406" s="213"/>
      <c r="R406" s="213"/>
      <c r="S406" s="213"/>
      <c r="T406" s="214"/>
      <c r="AT406" s="215" t="s">
        <v>152</v>
      </c>
      <c r="AU406" s="215" t="s">
        <v>85</v>
      </c>
      <c r="AV406" s="13" t="s">
        <v>85</v>
      </c>
      <c r="AW406" s="13" t="s">
        <v>31</v>
      </c>
      <c r="AX406" s="13" t="s">
        <v>75</v>
      </c>
      <c r="AY406" s="215" t="s">
        <v>141</v>
      </c>
    </row>
    <row r="407" spans="1:65" s="14" customFormat="1" x14ac:dyDescent="0.2">
      <c r="B407" s="216"/>
      <c r="C407" s="217"/>
      <c r="D407" s="200" t="s">
        <v>152</v>
      </c>
      <c r="E407" s="218" t="s">
        <v>1</v>
      </c>
      <c r="F407" s="219" t="s">
        <v>156</v>
      </c>
      <c r="G407" s="217"/>
      <c r="H407" s="220">
        <v>2</v>
      </c>
      <c r="I407" s="221"/>
      <c r="J407" s="217"/>
      <c r="K407" s="217"/>
      <c r="L407" s="222"/>
      <c r="M407" s="223"/>
      <c r="N407" s="224"/>
      <c r="O407" s="224"/>
      <c r="P407" s="224"/>
      <c r="Q407" s="224"/>
      <c r="R407" s="224"/>
      <c r="S407" s="224"/>
      <c r="T407" s="225"/>
      <c r="AT407" s="226" t="s">
        <v>152</v>
      </c>
      <c r="AU407" s="226" t="s">
        <v>85</v>
      </c>
      <c r="AV407" s="14" t="s">
        <v>149</v>
      </c>
      <c r="AW407" s="14" t="s">
        <v>31</v>
      </c>
      <c r="AX407" s="14" t="s">
        <v>83</v>
      </c>
      <c r="AY407" s="226" t="s">
        <v>141</v>
      </c>
    </row>
    <row r="408" spans="1:65" s="2" customFormat="1" ht="16.5" customHeight="1" x14ac:dyDescent="0.2">
      <c r="A408" s="34"/>
      <c r="B408" s="35"/>
      <c r="C408" s="186" t="s">
        <v>609</v>
      </c>
      <c r="D408" s="186" t="s">
        <v>143</v>
      </c>
      <c r="E408" s="187" t="s">
        <v>610</v>
      </c>
      <c r="F408" s="188" t="s">
        <v>611</v>
      </c>
      <c r="G408" s="189" t="s">
        <v>331</v>
      </c>
      <c r="H408" s="190">
        <v>7.5</v>
      </c>
      <c r="I408" s="191"/>
      <c r="J408" s="192">
        <f>ROUND(I408*H408,2)</f>
        <v>0</v>
      </c>
      <c r="K408" s="188" t="s">
        <v>147</v>
      </c>
      <c r="L408" s="193"/>
      <c r="M408" s="194" t="s">
        <v>1</v>
      </c>
      <c r="N408" s="195" t="s">
        <v>40</v>
      </c>
      <c r="O408" s="71"/>
      <c r="P408" s="196">
        <f>O408*H408</f>
        <v>0</v>
      </c>
      <c r="Q408" s="196">
        <v>0</v>
      </c>
      <c r="R408" s="196">
        <f>Q408*H408</f>
        <v>0</v>
      </c>
      <c r="S408" s="196">
        <v>0</v>
      </c>
      <c r="T408" s="197">
        <f>S408*H408</f>
        <v>0</v>
      </c>
      <c r="U408" s="34"/>
      <c r="V408" s="34"/>
      <c r="W408" s="34"/>
      <c r="X408" s="34"/>
      <c r="Y408" s="34"/>
      <c r="Z408" s="34"/>
      <c r="AA408" s="34"/>
      <c r="AB408" s="34"/>
      <c r="AC408" s="34"/>
      <c r="AD408" s="34"/>
      <c r="AE408" s="34"/>
      <c r="AR408" s="198" t="s">
        <v>148</v>
      </c>
      <c r="AT408" s="198" t="s">
        <v>143</v>
      </c>
      <c r="AU408" s="198" t="s">
        <v>85</v>
      </c>
      <c r="AY408" s="17" t="s">
        <v>141</v>
      </c>
      <c r="BE408" s="199">
        <f>IF(N408="základní",J408,0)</f>
        <v>0</v>
      </c>
      <c r="BF408" s="199">
        <f>IF(N408="snížená",J408,0)</f>
        <v>0</v>
      </c>
      <c r="BG408" s="199">
        <f>IF(N408="zákl. přenesená",J408,0)</f>
        <v>0</v>
      </c>
      <c r="BH408" s="199">
        <f>IF(N408="sníž. přenesená",J408,0)</f>
        <v>0</v>
      </c>
      <c r="BI408" s="199">
        <f>IF(N408="nulová",J408,0)</f>
        <v>0</v>
      </c>
      <c r="BJ408" s="17" t="s">
        <v>83</v>
      </c>
      <c r="BK408" s="199">
        <f>ROUND(I408*H408,2)</f>
        <v>0</v>
      </c>
      <c r="BL408" s="17" t="s">
        <v>149</v>
      </c>
      <c r="BM408" s="198" t="s">
        <v>612</v>
      </c>
    </row>
    <row r="409" spans="1:65" s="2" customFormat="1" x14ac:dyDescent="0.2">
      <c r="A409" s="34"/>
      <c r="B409" s="35"/>
      <c r="C409" s="36"/>
      <c r="D409" s="200" t="s">
        <v>151</v>
      </c>
      <c r="E409" s="36"/>
      <c r="F409" s="201" t="s">
        <v>611</v>
      </c>
      <c r="G409" s="36"/>
      <c r="H409" s="36"/>
      <c r="I409" s="202"/>
      <c r="J409" s="36"/>
      <c r="K409" s="36"/>
      <c r="L409" s="39"/>
      <c r="M409" s="203"/>
      <c r="N409" s="204"/>
      <c r="O409" s="71"/>
      <c r="P409" s="71"/>
      <c r="Q409" s="71"/>
      <c r="R409" s="71"/>
      <c r="S409" s="71"/>
      <c r="T409" s="72"/>
      <c r="U409" s="34"/>
      <c r="V409" s="34"/>
      <c r="W409" s="34"/>
      <c r="X409" s="34"/>
      <c r="Y409" s="34"/>
      <c r="Z409" s="34"/>
      <c r="AA409" s="34"/>
      <c r="AB409" s="34"/>
      <c r="AC409" s="34"/>
      <c r="AD409" s="34"/>
      <c r="AE409" s="34"/>
      <c r="AT409" s="17" t="s">
        <v>151</v>
      </c>
      <c r="AU409" s="17" t="s">
        <v>85</v>
      </c>
    </row>
    <row r="410" spans="1:65" s="15" customFormat="1" x14ac:dyDescent="0.2">
      <c r="B410" s="227"/>
      <c r="C410" s="228"/>
      <c r="D410" s="200" t="s">
        <v>152</v>
      </c>
      <c r="E410" s="229" t="s">
        <v>1</v>
      </c>
      <c r="F410" s="230" t="s">
        <v>613</v>
      </c>
      <c r="G410" s="228"/>
      <c r="H410" s="229" t="s">
        <v>1</v>
      </c>
      <c r="I410" s="231"/>
      <c r="J410" s="228"/>
      <c r="K410" s="228"/>
      <c r="L410" s="232"/>
      <c r="M410" s="233"/>
      <c r="N410" s="234"/>
      <c r="O410" s="234"/>
      <c r="P410" s="234"/>
      <c r="Q410" s="234"/>
      <c r="R410" s="234"/>
      <c r="S410" s="234"/>
      <c r="T410" s="235"/>
      <c r="AT410" s="236" t="s">
        <v>152</v>
      </c>
      <c r="AU410" s="236" t="s">
        <v>85</v>
      </c>
      <c r="AV410" s="15" t="s">
        <v>83</v>
      </c>
      <c r="AW410" s="15" t="s">
        <v>31</v>
      </c>
      <c r="AX410" s="15" t="s">
        <v>75</v>
      </c>
      <c r="AY410" s="236" t="s">
        <v>141</v>
      </c>
    </row>
    <row r="411" spans="1:65" s="13" customFormat="1" x14ac:dyDescent="0.2">
      <c r="B411" s="205"/>
      <c r="C411" s="206"/>
      <c r="D411" s="200" t="s">
        <v>152</v>
      </c>
      <c r="E411" s="207" t="s">
        <v>1</v>
      </c>
      <c r="F411" s="208" t="s">
        <v>614</v>
      </c>
      <c r="G411" s="206"/>
      <c r="H411" s="209">
        <v>4.5</v>
      </c>
      <c r="I411" s="210"/>
      <c r="J411" s="206"/>
      <c r="K411" s="206"/>
      <c r="L411" s="211"/>
      <c r="M411" s="212"/>
      <c r="N411" s="213"/>
      <c r="O411" s="213"/>
      <c r="P411" s="213"/>
      <c r="Q411" s="213"/>
      <c r="R411" s="213"/>
      <c r="S411" s="213"/>
      <c r="T411" s="214"/>
      <c r="AT411" s="215" t="s">
        <v>152</v>
      </c>
      <c r="AU411" s="215" t="s">
        <v>85</v>
      </c>
      <c r="AV411" s="13" t="s">
        <v>85</v>
      </c>
      <c r="AW411" s="13" t="s">
        <v>31</v>
      </c>
      <c r="AX411" s="13" t="s">
        <v>75</v>
      </c>
      <c r="AY411" s="215" t="s">
        <v>141</v>
      </c>
    </row>
    <row r="412" spans="1:65" s="13" customFormat="1" x14ac:dyDescent="0.2">
      <c r="B412" s="205"/>
      <c r="C412" s="206"/>
      <c r="D412" s="200" t="s">
        <v>152</v>
      </c>
      <c r="E412" s="207" t="s">
        <v>1</v>
      </c>
      <c r="F412" s="208" t="s">
        <v>615</v>
      </c>
      <c r="G412" s="206"/>
      <c r="H412" s="209">
        <v>3</v>
      </c>
      <c r="I412" s="210"/>
      <c r="J412" s="206"/>
      <c r="K412" s="206"/>
      <c r="L412" s="211"/>
      <c r="M412" s="212"/>
      <c r="N412" s="213"/>
      <c r="O412" s="213"/>
      <c r="P412" s="213"/>
      <c r="Q412" s="213"/>
      <c r="R412" s="213"/>
      <c r="S412" s="213"/>
      <c r="T412" s="214"/>
      <c r="AT412" s="215" t="s">
        <v>152</v>
      </c>
      <c r="AU412" s="215" t="s">
        <v>85</v>
      </c>
      <c r="AV412" s="13" t="s">
        <v>85</v>
      </c>
      <c r="AW412" s="13" t="s">
        <v>31</v>
      </c>
      <c r="AX412" s="13" t="s">
        <v>75</v>
      </c>
      <c r="AY412" s="215" t="s">
        <v>141</v>
      </c>
    </row>
    <row r="413" spans="1:65" s="14" customFormat="1" x14ac:dyDescent="0.2">
      <c r="B413" s="216"/>
      <c r="C413" s="217"/>
      <c r="D413" s="200" t="s">
        <v>152</v>
      </c>
      <c r="E413" s="218" t="s">
        <v>1</v>
      </c>
      <c r="F413" s="219" t="s">
        <v>156</v>
      </c>
      <c r="G413" s="217"/>
      <c r="H413" s="220">
        <v>7.5</v>
      </c>
      <c r="I413" s="221"/>
      <c r="J413" s="217"/>
      <c r="K413" s="217"/>
      <c r="L413" s="222"/>
      <c r="M413" s="223"/>
      <c r="N413" s="224"/>
      <c r="O413" s="224"/>
      <c r="P413" s="224"/>
      <c r="Q413" s="224"/>
      <c r="R413" s="224"/>
      <c r="S413" s="224"/>
      <c r="T413" s="225"/>
      <c r="AT413" s="226" t="s">
        <v>152</v>
      </c>
      <c r="AU413" s="226" t="s">
        <v>85</v>
      </c>
      <c r="AV413" s="14" t="s">
        <v>149</v>
      </c>
      <c r="AW413" s="14" t="s">
        <v>31</v>
      </c>
      <c r="AX413" s="14" t="s">
        <v>83</v>
      </c>
      <c r="AY413" s="226" t="s">
        <v>141</v>
      </c>
    </row>
    <row r="414" spans="1:65" s="2" customFormat="1" ht="16.5" customHeight="1" x14ac:dyDescent="0.2">
      <c r="A414" s="34"/>
      <c r="B414" s="35"/>
      <c r="C414" s="186" t="s">
        <v>616</v>
      </c>
      <c r="D414" s="186" t="s">
        <v>143</v>
      </c>
      <c r="E414" s="187" t="s">
        <v>617</v>
      </c>
      <c r="F414" s="188" t="s">
        <v>618</v>
      </c>
      <c r="G414" s="189" t="s">
        <v>146</v>
      </c>
      <c r="H414" s="190">
        <v>231</v>
      </c>
      <c r="I414" s="191"/>
      <c r="J414" s="192">
        <f>ROUND(I414*H414,2)</f>
        <v>0</v>
      </c>
      <c r="K414" s="188" t="s">
        <v>147</v>
      </c>
      <c r="L414" s="193"/>
      <c r="M414" s="194" t="s">
        <v>1</v>
      </c>
      <c r="N414" s="195" t="s">
        <v>40</v>
      </c>
      <c r="O414" s="71"/>
      <c r="P414" s="196">
        <f>O414*H414</f>
        <v>0</v>
      </c>
      <c r="Q414" s="196">
        <v>0.13200000000000001</v>
      </c>
      <c r="R414" s="196">
        <f>Q414*H414</f>
        <v>30.492000000000001</v>
      </c>
      <c r="S414" s="196">
        <v>0</v>
      </c>
      <c r="T414" s="197">
        <f>S414*H414</f>
        <v>0</v>
      </c>
      <c r="U414" s="34"/>
      <c r="V414" s="34"/>
      <c r="W414" s="34"/>
      <c r="X414" s="34"/>
      <c r="Y414" s="34"/>
      <c r="Z414" s="34"/>
      <c r="AA414" s="34"/>
      <c r="AB414" s="34"/>
      <c r="AC414" s="34"/>
      <c r="AD414" s="34"/>
      <c r="AE414" s="34"/>
      <c r="AR414" s="198" t="s">
        <v>148</v>
      </c>
      <c r="AT414" s="198" t="s">
        <v>143</v>
      </c>
      <c r="AU414" s="198" t="s">
        <v>85</v>
      </c>
      <c r="AY414" s="17" t="s">
        <v>141</v>
      </c>
      <c r="BE414" s="199">
        <f>IF(N414="základní",J414,0)</f>
        <v>0</v>
      </c>
      <c r="BF414" s="199">
        <f>IF(N414="snížená",J414,0)</f>
        <v>0</v>
      </c>
      <c r="BG414" s="199">
        <f>IF(N414="zákl. přenesená",J414,0)</f>
        <v>0</v>
      </c>
      <c r="BH414" s="199">
        <f>IF(N414="sníž. přenesená",J414,0)</f>
        <v>0</v>
      </c>
      <c r="BI414" s="199">
        <f>IF(N414="nulová",J414,0)</f>
        <v>0</v>
      </c>
      <c r="BJ414" s="17" t="s">
        <v>83</v>
      </c>
      <c r="BK414" s="199">
        <f>ROUND(I414*H414,2)</f>
        <v>0</v>
      </c>
      <c r="BL414" s="17" t="s">
        <v>149</v>
      </c>
      <c r="BM414" s="198" t="s">
        <v>619</v>
      </c>
    </row>
    <row r="415" spans="1:65" s="2" customFormat="1" x14ac:dyDescent="0.2">
      <c r="A415" s="34"/>
      <c r="B415" s="35"/>
      <c r="C415" s="36"/>
      <c r="D415" s="200" t="s">
        <v>151</v>
      </c>
      <c r="E415" s="36"/>
      <c r="F415" s="201" t="s">
        <v>618</v>
      </c>
      <c r="G415" s="36"/>
      <c r="H415" s="36"/>
      <c r="I415" s="202"/>
      <c r="J415" s="36"/>
      <c r="K415" s="36"/>
      <c r="L415" s="39"/>
      <c r="M415" s="203"/>
      <c r="N415" s="204"/>
      <c r="O415" s="71"/>
      <c r="P415" s="71"/>
      <c r="Q415" s="71"/>
      <c r="R415" s="71"/>
      <c r="S415" s="71"/>
      <c r="T415" s="72"/>
      <c r="U415" s="34"/>
      <c r="V415" s="34"/>
      <c r="W415" s="34"/>
      <c r="X415" s="34"/>
      <c r="Y415" s="34"/>
      <c r="Z415" s="34"/>
      <c r="AA415" s="34"/>
      <c r="AB415" s="34"/>
      <c r="AC415" s="34"/>
      <c r="AD415" s="34"/>
      <c r="AE415" s="34"/>
      <c r="AT415" s="17" t="s">
        <v>151</v>
      </c>
      <c r="AU415" s="17" t="s">
        <v>85</v>
      </c>
    </row>
    <row r="416" spans="1:65" s="15" customFormat="1" x14ac:dyDescent="0.2">
      <c r="B416" s="227"/>
      <c r="C416" s="228"/>
      <c r="D416" s="200" t="s">
        <v>152</v>
      </c>
      <c r="E416" s="229" t="s">
        <v>1</v>
      </c>
      <c r="F416" s="230" t="s">
        <v>620</v>
      </c>
      <c r="G416" s="228"/>
      <c r="H416" s="229" t="s">
        <v>1</v>
      </c>
      <c r="I416" s="231"/>
      <c r="J416" s="228"/>
      <c r="K416" s="228"/>
      <c r="L416" s="232"/>
      <c r="M416" s="233"/>
      <c r="N416" s="234"/>
      <c r="O416" s="234"/>
      <c r="P416" s="234"/>
      <c r="Q416" s="234"/>
      <c r="R416" s="234"/>
      <c r="S416" s="234"/>
      <c r="T416" s="235"/>
      <c r="AT416" s="236" t="s">
        <v>152</v>
      </c>
      <c r="AU416" s="236" t="s">
        <v>85</v>
      </c>
      <c r="AV416" s="15" t="s">
        <v>83</v>
      </c>
      <c r="AW416" s="15" t="s">
        <v>31</v>
      </c>
      <c r="AX416" s="15" t="s">
        <v>75</v>
      </c>
      <c r="AY416" s="236" t="s">
        <v>141</v>
      </c>
    </row>
    <row r="417" spans="1:65" s="13" customFormat="1" x14ac:dyDescent="0.2">
      <c r="B417" s="205"/>
      <c r="C417" s="206"/>
      <c r="D417" s="200" t="s">
        <v>152</v>
      </c>
      <c r="E417" s="207" t="s">
        <v>1</v>
      </c>
      <c r="F417" s="208" t="s">
        <v>621</v>
      </c>
      <c r="G417" s="206"/>
      <c r="H417" s="209">
        <v>77</v>
      </c>
      <c r="I417" s="210"/>
      <c r="J417" s="206"/>
      <c r="K417" s="206"/>
      <c r="L417" s="211"/>
      <c r="M417" s="212"/>
      <c r="N417" s="213"/>
      <c r="O417" s="213"/>
      <c r="P417" s="213"/>
      <c r="Q417" s="213"/>
      <c r="R417" s="213"/>
      <c r="S417" s="213"/>
      <c r="T417" s="214"/>
      <c r="AT417" s="215" t="s">
        <v>152</v>
      </c>
      <c r="AU417" s="215" t="s">
        <v>85</v>
      </c>
      <c r="AV417" s="13" t="s">
        <v>85</v>
      </c>
      <c r="AW417" s="13" t="s">
        <v>31</v>
      </c>
      <c r="AX417" s="13" t="s">
        <v>75</v>
      </c>
      <c r="AY417" s="215" t="s">
        <v>141</v>
      </c>
    </row>
    <row r="418" spans="1:65" s="15" customFormat="1" x14ac:dyDescent="0.2">
      <c r="B418" s="227"/>
      <c r="C418" s="228"/>
      <c r="D418" s="200" t="s">
        <v>152</v>
      </c>
      <c r="E418" s="229" t="s">
        <v>1</v>
      </c>
      <c r="F418" s="230" t="s">
        <v>622</v>
      </c>
      <c r="G418" s="228"/>
      <c r="H418" s="229" t="s">
        <v>1</v>
      </c>
      <c r="I418" s="231"/>
      <c r="J418" s="228"/>
      <c r="K418" s="228"/>
      <c r="L418" s="232"/>
      <c r="M418" s="233"/>
      <c r="N418" s="234"/>
      <c r="O418" s="234"/>
      <c r="P418" s="234"/>
      <c r="Q418" s="234"/>
      <c r="R418" s="234"/>
      <c r="S418" s="234"/>
      <c r="T418" s="235"/>
      <c r="AT418" s="236" t="s">
        <v>152</v>
      </c>
      <c r="AU418" s="236" t="s">
        <v>85</v>
      </c>
      <c r="AV418" s="15" t="s">
        <v>83</v>
      </c>
      <c r="AW418" s="15" t="s">
        <v>31</v>
      </c>
      <c r="AX418" s="15" t="s">
        <v>75</v>
      </c>
      <c r="AY418" s="236" t="s">
        <v>141</v>
      </c>
    </row>
    <row r="419" spans="1:65" s="13" customFormat="1" x14ac:dyDescent="0.2">
      <c r="B419" s="205"/>
      <c r="C419" s="206"/>
      <c r="D419" s="200" t="s">
        <v>152</v>
      </c>
      <c r="E419" s="207" t="s">
        <v>1</v>
      </c>
      <c r="F419" s="208" t="s">
        <v>623</v>
      </c>
      <c r="G419" s="206"/>
      <c r="H419" s="209">
        <v>154</v>
      </c>
      <c r="I419" s="210"/>
      <c r="J419" s="206"/>
      <c r="K419" s="206"/>
      <c r="L419" s="211"/>
      <c r="M419" s="212"/>
      <c r="N419" s="213"/>
      <c r="O419" s="213"/>
      <c r="P419" s="213"/>
      <c r="Q419" s="213"/>
      <c r="R419" s="213"/>
      <c r="S419" s="213"/>
      <c r="T419" s="214"/>
      <c r="AT419" s="215" t="s">
        <v>152</v>
      </c>
      <c r="AU419" s="215" t="s">
        <v>85</v>
      </c>
      <c r="AV419" s="13" t="s">
        <v>85</v>
      </c>
      <c r="AW419" s="13" t="s">
        <v>31</v>
      </c>
      <c r="AX419" s="13" t="s">
        <v>75</v>
      </c>
      <c r="AY419" s="215" t="s">
        <v>141</v>
      </c>
    </row>
    <row r="420" spans="1:65" s="14" customFormat="1" x14ac:dyDescent="0.2">
      <c r="B420" s="216"/>
      <c r="C420" s="217"/>
      <c r="D420" s="200" t="s">
        <v>152</v>
      </c>
      <c r="E420" s="218" t="s">
        <v>1</v>
      </c>
      <c r="F420" s="219" t="s">
        <v>156</v>
      </c>
      <c r="G420" s="217"/>
      <c r="H420" s="220">
        <v>231</v>
      </c>
      <c r="I420" s="221"/>
      <c r="J420" s="217"/>
      <c r="K420" s="217"/>
      <c r="L420" s="222"/>
      <c r="M420" s="223"/>
      <c r="N420" s="224"/>
      <c r="O420" s="224"/>
      <c r="P420" s="224"/>
      <c r="Q420" s="224"/>
      <c r="R420" s="224"/>
      <c r="S420" s="224"/>
      <c r="T420" s="225"/>
      <c r="AT420" s="226" t="s">
        <v>152</v>
      </c>
      <c r="AU420" s="226" t="s">
        <v>85</v>
      </c>
      <c r="AV420" s="14" t="s">
        <v>149</v>
      </c>
      <c r="AW420" s="14" t="s">
        <v>31</v>
      </c>
      <c r="AX420" s="14" t="s">
        <v>83</v>
      </c>
      <c r="AY420" s="226" t="s">
        <v>141</v>
      </c>
    </row>
    <row r="421" spans="1:65" s="2" customFormat="1" ht="16.5" customHeight="1" x14ac:dyDescent="0.2">
      <c r="A421" s="34"/>
      <c r="B421" s="35"/>
      <c r="C421" s="186" t="s">
        <v>624</v>
      </c>
      <c r="D421" s="186" t="s">
        <v>143</v>
      </c>
      <c r="E421" s="187" t="s">
        <v>625</v>
      </c>
      <c r="F421" s="188" t="s">
        <v>626</v>
      </c>
      <c r="G421" s="189" t="s">
        <v>146</v>
      </c>
      <c r="H421" s="190">
        <v>228</v>
      </c>
      <c r="I421" s="191"/>
      <c r="J421" s="192">
        <f>ROUND(I421*H421,2)</f>
        <v>0</v>
      </c>
      <c r="K421" s="188" t="s">
        <v>147</v>
      </c>
      <c r="L421" s="193"/>
      <c r="M421" s="194" t="s">
        <v>1</v>
      </c>
      <c r="N421" s="195" t="s">
        <v>40</v>
      </c>
      <c r="O421" s="71"/>
      <c r="P421" s="196">
        <f>O421*H421</f>
        <v>0</v>
      </c>
      <c r="Q421" s="196">
        <v>0.14899999999999999</v>
      </c>
      <c r="R421" s="196">
        <f>Q421*H421</f>
        <v>33.972000000000001</v>
      </c>
      <c r="S421" s="196">
        <v>0</v>
      </c>
      <c r="T421" s="197">
        <f>S421*H421</f>
        <v>0</v>
      </c>
      <c r="U421" s="34"/>
      <c r="V421" s="34"/>
      <c r="W421" s="34"/>
      <c r="X421" s="34"/>
      <c r="Y421" s="34"/>
      <c r="Z421" s="34"/>
      <c r="AA421" s="34"/>
      <c r="AB421" s="34"/>
      <c r="AC421" s="34"/>
      <c r="AD421" s="34"/>
      <c r="AE421" s="34"/>
      <c r="AR421" s="198" t="s">
        <v>148</v>
      </c>
      <c r="AT421" s="198" t="s">
        <v>143</v>
      </c>
      <c r="AU421" s="198" t="s">
        <v>85</v>
      </c>
      <c r="AY421" s="17" t="s">
        <v>141</v>
      </c>
      <c r="BE421" s="199">
        <f>IF(N421="základní",J421,0)</f>
        <v>0</v>
      </c>
      <c r="BF421" s="199">
        <f>IF(N421="snížená",J421,0)</f>
        <v>0</v>
      </c>
      <c r="BG421" s="199">
        <f>IF(N421="zákl. přenesená",J421,0)</f>
        <v>0</v>
      </c>
      <c r="BH421" s="199">
        <f>IF(N421="sníž. přenesená",J421,0)</f>
        <v>0</v>
      </c>
      <c r="BI421" s="199">
        <f>IF(N421="nulová",J421,0)</f>
        <v>0</v>
      </c>
      <c r="BJ421" s="17" t="s">
        <v>83</v>
      </c>
      <c r="BK421" s="199">
        <f>ROUND(I421*H421,2)</f>
        <v>0</v>
      </c>
      <c r="BL421" s="17" t="s">
        <v>149</v>
      </c>
      <c r="BM421" s="198" t="s">
        <v>627</v>
      </c>
    </row>
    <row r="422" spans="1:65" s="2" customFormat="1" x14ac:dyDescent="0.2">
      <c r="A422" s="34"/>
      <c r="B422" s="35"/>
      <c r="C422" s="36"/>
      <c r="D422" s="200" t="s">
        <v>151</v>
      </c>
      <c r="E422" s="36"/>
      <c r="F422" s="201" t="s">
        <v>626</v>
      </c>
      <c r="G422" s="36"/>
      <c r="H422" s="36"/>
      <c r="I422" s="202"/>
      <c r="J422" s="36"/>
      <c r="K422" s="36"/>
      <c r="L422" s="39"/>
      <c r="M422" s="203"/>
      <c r="N422" s="204"/>
      <c r="O422" s="71"/>
      <c r="P422" s="71"/>
      <c r="Q422" s="71"/>
      <c r="R422" s="71"/>
      <c r="S422" s="71"/>
      <c r="T422" s="72"/>
      <c r="U422" s="34"/>
      <c r="V422" s="34"/>
      <c r="W422" s="34"/>
      <c r="X422" s="34"/>
      <c r="Y422" s="34"/>
      <c r="Z422" s="34"/>
      <c r="AA422" s="34"/>
      <c r="AB422" s="34"/>
      <c r="AC422" s="34"/>
      <c r="AD422" s="34"/>
      <c r="AE422" s="34"/>
      <c r="AT422" s="17" t="s">
        <v>151</v>
      </c>
      <c r="AU422" s="17" t="s">
        <v>85</v>
      </c>
    </row>
    <row r="423" spans="1:65" s="15" customFormat="1" x14ac:dyDescent="0.2">
      <c r="B423" s="227"/>
      <c r="C423" s="228"/>
      <c r="D423" s="200" t="s">
        <v>152</v>
      </c>
      <c r="E423" s="229" t="s">
        <v>1</v>
      </c>
      <c r="F423" s="230" t="s">
        <v>620</v>
      </c>
      <c r="G423" s="228"/>
      <c r="H423" s="229" t="s">
        <v>1</v>
      </c>
      <c r="I423" s="231"/>
      <c r="J423" s="228"/>
      <c r="K423" s="228"/>
      <c r="L423" s="232"/>
      <c r="M423" s="233"/>
      <c r="N423" s="234"/>
      <c r="O423" s="234"/>
      <c r="P423" s="234"/>
      <c r="Q423" s="234"/>
      <c r="R423" s="234"/>
      <c r="S423" s="234"/>
      <c r="T423" s="235"/>
      <c r="AT423" s="236" t="s">
        <v>152</v>
      </c>
      <c r="AU423" s="236" t="s">
        <v>85</v>
      </c>
      <c r="AV423" s="15" t="s">
        <v>83</v>
      </c>
      <c r="AW423" s="15" t="s">
        <v>31</v>
      </c>
      <c r="AX423" s="15" t="s">
        <v>75</v>
      </c>
      <c r="AY423" s="236" t="s">
        <v>141</v>
      </c>
    </row>
    <row r="424" spans="1:65" s="13" customFormat="1" x14ac:dyDescent="0.2">
      <c r="B424" s="205"/>
      <c r="C424" s="206"/>
      <c r="D424" s="200" t="s">
        <v>152</v>
      </c>
      <c r="E424" s="207" t="s">
        <v>1</v>
      </c>
      <c r="F424" s="208" t="s">
        <v>628</v>
      </c>
      <c r="G424" s="206"/>
      <c r="H424" s="209">
        <v>76</v>
      </c>
      <c r="I424" s="210"/>
      <c r="J424" s="206"/>
      <c r="K424" s="206"/>
      <c r="L424" s="211"/>
      <c r="M424" s="212"/>
      <c r="N424" s="213"/>
      <c r="O424" s="213"/>
      <c r="P424" s="213"/>
      <c r="Q424" s="213"/>
      <c r="R424" s="213"/>
      <c r="S424" s="213"/>
      <c r="T424" s="214"/>
      <c r="AT424" s="215" t="s">
        <v>152</v>
      </c>
      <c r="AU424" s="215" t="s">
        <v>85</v>
      </c>
      <c r="AV424" s="13" t="s">
        <v>85</v>
      </c>
      <c r="AW424" s="13" t="s">
        <v>31</v>
      </c>
      <c r="AX424" s="13" t="s">
        <v>75</v>
      </c>
      <c r="AY424" s="215" t="s">
        <v>141</v>
      </c>
    </row>
    <row r="425" spans="1:65" s="15" customFormat="1" x14ac:dyDescent="0.2">
      <c r="B425" s="227"/>
      <c r="C425" s="228"/>
      <c r="D425" s="200" t="s">
        <v>152</v>
      </c>
      <c r="E425" s="229" t="s">
        <v>1</v>
      </c>
      <c r="F425" s="230" t="s">
        <v>622</v>
      </c>
      <c r="G425" s="228"/>
      <c r="H425" s="229" t="s">
        <v>1</v>
      </c>
      <c r="I425" s="231"/>
      <c r="J425" s="228"/>
      <c r="K425" s="228"/>
      <c r="L425" s="232"/>
      <c r="M425" s="233"/>
      <c r="N425" s="234"/>
      <c r="O425" s="234"/>
      <c r="P425" s="234"/>
      <c r="Q425" s="234"/>
      <c r="R425" s="234"/>
      <c r="S425" s="234"/>
      <c r="T425" s="235"/>
      <c r="AT425" s="236" t="s">
        <v>152</v>
      </c>
      <c r="AU425" s="236" t="s">
        <v>85</v>
      </c>
      <c r="AV425" s="15" t="s">
        <v>83</v>
      </c>
      <c r="AW425" s="15" t="s">
        <v>31</v>
      </c>
      <c r="AX425" s="15" t="s">
        <v>75</v>
      </c>
      <c r="AY425" s="236" t="s">
        <v>141</v>
      </c>
    </row>
    <row r="426" spans="1:65" s="13" customFormat="1" x14ac:dyDescent="0.2">
      <c r="B426" s="205"/>
      <c r="C426" s="206"/>
      <c r="D426" s="200" t="s">
        <v>152</v>
      </c>
      <c r="E426" s="207" t="s">
        <v>1</v>
      </c>
      <c r="F426" s="208" t="s">
        <v>629</v>
      </c>
      <c r="G426" s="206"/>
      <c r="H426" s="209">
        <v>152</v>
      </c>
      <c r="I426" s="210"/>
      <c r="J426" s="206"/>
      <c r="K426" s="206"/>
      <c r="L426" s="211"/>
      <c r="M426" s="212"/>
      <c r="N426" s="213"/>
      <c r="O426" s="213"/>
      <c r="P426" s="213"/>
      <c r="Q426" s="213"/>
      <c r="R426" s="213"/>
      <c r="S426" s="213"/>
      <c r="T426" s="214"/>
      <c r="AT426" s="215" t="s">
        <v>152</v>
      </c>
      <c r="AU426" s="215" t="s">
        <v>85</v>
      </c>
      <c r="AV426" s="13" t="s">
        <v>85</v>
      </c>
      <c r="AW426" s="13" t="s">
        <v>31</v>
      </c>
      <c r="AX426" s="13" t="s">
        <v>75</v>
      </c>
      <c r="AY426" s="215" t="s">
        <v>141</v>
      </c>
    </row>
    <row r="427" spans="1:65" s="14" customFormat="1" x14ac:dyDescent="0.2">
      <c r="B427" s="216"/>
      <c r="C427" s="217"/>
      <c r="D427" s="200" t="s">
        <v>152</v>
      </c>
      <c r="E427" s="218" t="s">
        <v>1</v>
      </c>
      <c r="F427" s="219" t="s">
        <v>156</v>
      </c>
      <c r="G427" s="217"/>
      <c r="H427" s="220">
        <v>228</v>
      </c>
      <c r="I427" s="221"/>
      <c r="J427" s="217"/>
      <c r="K427" s="217"/>
      <c r="L427" s="222"/>
      <c r="M427" s="223"/>
      <c r="N427" s="224"/>
      <c r="O427" s="224"/>
      <c r="P427" s="224"/>
      <c r="Q427" s="224"/>
      <c r="R427" s="224"/>
      <c r="S427" s="224"/>
      <c r="T427" s="225"/>
      <c r="AT427" s="226" t="s">
        <v>152</v>
      </c>
      <c r="AU427" s="226" t="s">
        <v>85</v>
      </c>
      <c r="AV427" s="14" t="s">
        <v>149</v>
      </c>
      <c r="AW427" s="14" t="s">
        <v>31</v>
      </c>
      <c r="AX427" s="14" t="s">
        <v>83</v>
      </c>
      <c r="AY427" s="226" t="s">
        <v>141</v>
      </c>
    </row>
    <row r="428" spans="1:65" s="2" customFormat="1" ht="16.5" customHeight="1" x14ac:dyDescent="0.2">
      <c r="A428" s="34"/>
      <c r="B428" s="35"/>
      <c r="C428" s="186" t="s">
        <v>630</v>
      </c>
      <c r="D428" s="186" t="s">
        <v>143</v>
      </c>
      <c r="E428" s="187" t="s">
        <v>631</v>
      </c>
      <c r="F428" s="188" t="s">
        <v>632</v>
      </c>
      <c r="G428" s="189" t="s">
        <v>146</v>
      </c>
      <c r="H428" s="190">
        <v>228</v>
      </c>
      <c r="I428" s="191"/>
      <c r="J428" s="192">
        <f>ROUND(I428*H428,2)</f>
        <v>0</v>
      </c>
      <c r="K428" s="188" t="s">
        <v>147</v>
      </c>
      <c r="L428" s="193"/>
      <c r="M428" s="194" t="s">
        <v>1</v>
      </c>
      <c r="N428" s="195" t="s">
        <v>40</v>
      </c>
      <c r="O428" s="71"/>
      <c r="P428" s="196">
        <f>O428*H428</f>
        <v>0</v>
      </c>
      <c r="Q428" s="196">
        <v>4.7E-2</v>
      </c>
      <c r="R428" s="196">
        <f>Q428*H428</f>
        <v>10.715999999999999</v>
      </c>
      <c r="S428" s="196">
        <v>0</v>
      </c>
      <c r="T428" s="197">
        <f>S428*H428</f>
        <v>0</v>
      </c>
      <c r="U428" s="34"/>
      <c r="V428" s="34"/>
      <c r="W428" s="34"/>
      <c r="X428" s="34"/>
      <c r="Y428" s="34"/>
      <c r="Z428" s="34"/>
      <c r="AA428" s="34"/>
      <c r="AB428" s="34"/>
      <c r="AC428" s="34"/>
      <c r="AD428" s="34"/>
      <c r="AE428" s="34"/>
      <c r="AR428" s="198" t="s">
        <v>148</v>
      </c>
      <c r="AT428" s="198" t="s">
        <v>143</v>
      </c>
      <c r="AU428" s="198" t="s">
        <v>85</v>
      </c>
      <c r="AY428" s="17" t="s">
        <v>141</v>
      </c>
      <c r="BE428" s="199">
        <f>IF(N428="základní",J428,0)</f>
        <v>0</v>
      </c>
      <c r="BF428" s="199">
        <f>IF(N428="snížená",J428,0)</f>
        <v>0</v>
      </c>
      <c r="BG428" s="199">
        <f>IF(N428="zákl. přenesená",J428,0)</f>
        <v>0</v>
      </c>
      <c r="BH428" s="199">
        <f>IF(N428="sníž. přenesená",J428,0)</f>
        <v>0</v>
      </c>
      <c r="BI428" s="199">
        <f>IF(N428="nulová",J428,0)</f>
        <v>0</v>
      </c>
      <c r="BJ428" s="17" t="s">
        <v>83</v>
      </c>
      <c r="BK428" s="199">
        <f>ROUND(I428*H428,2)</f>
        <v>0</v>
      </c>
      <c r="BL428" s="17" t="s">
        <v>149</v>
      </c>
      <c r="BM428" s="198" t="s">
        <v>633</v>
      </c>
    </row>
    <row r="429" spans="1:65" s="2" customFormat="1" x14ac:dyDescent="0.2">
      <c r="A429" s="34"/>
      <c r="B429" s="35"/>
      <c r="C429" s="36"/>
      <c r="D429" s="200" t="s">
        <v>151</v>
      </c>
      <c r="E429" s="36"/>
      <c r="F429" s="201" t="s">
        <v>632</v>
      </c>
      <c r="G429" s="36"/>
      <c r="H429" s="36"/>
      <c r="I429" s="202"/>
      <c r="J429" s="36"/>
      <c r="K429" s="36"/>
      <c r="L429" s="39"/>
      <c r="M429" s="203"/>
      <c r="N429" s="204"/>
      <c r="O429" s="71"/>
      <c r="P429" s="71"/>
      <c r="Q429" s="71"/>
      <c r="R429" s="71"/>
      <c r="S429" s="71"/>
      <c r="T429" s="72"/>
      <c r="U429" s="34"/>
      <c r="V429" s="34"/>
      <c r="W429" s="34"/>
      <c r="X429" s="34"/>
      <c r="Y429" s="34"/>
      <c r="Z429" s="34"/>
      <c r="AA429" s="34"/>
      <c r="AB429" s="34"/>
      <c r="AC429" s="34"/>
      <c r="AD429" s="34"/>
      <c r="AE429" s="34"/>
      <c r="AT429" s="17" t="s">
        <v>151</v>
      </c>
      <c r="AU429" s="17" t="s">
        <v>85</v>
      </c>
    </row>
    <row r="430" spans="1:65" s="15" customFormat="1" x14ac:dyDescent="0.2">
      <c r="B430" s="227"/>
      <c r="C430" s="228"/>
      <c r="D430" s="200" t="s">
        <v>152</v>
      </c>
      <c r="E430" s="229" t="s">
        <v>1</v>
      </c>
      <c r="F430" s="230" t="s">
        <v>620</v>
      </c>
      <c r="G430" s="228"/>
      <c r="H430" s="229" t="s">
        <v>1</v>
      </c>
      <c r="I430" s="231"/>
      <c r="J430" s="228"/>
      <c r="K430" s="228"/>
      <c r="L430" s="232"/>
      <c r="M430" s="233"/>
      <c r="N430" s="234"/>
      <c r="O430" s="234"/>
      <c r="P430" s="234"/>
      <c r="Q430" s="234"/>
      <c r="R430" s="234"/>
      <c r="S430" s="234"/>
      <c r="T430" s="235"/>
      <c r="AT430" s="236" t="s">
        <v>152</v>
      </c>
      <c r="AU430" s="236" t="s">
        <v>85</v>
      </c>
      <c r="AV430" s="15" t="s">
        <v>83</v>
      </c>
      <c r="AW430" s="15" t="s">
        <v>31</v>
      </c>
      <c r="AX430" s="15" t="s">
        <v>75</v>
      </c>
      <c r="AY430" s="236" t="s">
        <v>141</v>
      </c>
    </row>
    <row r="431" spans="1:65" s="13" customFormat="1" x14ac:dyDescent="0.2">
      <c r="B431" s="205"/>
      <c r="C431" s="206"/>
      <c r="D431" s="200" t="s">
        <v>152</v>
      </c>
      <c r="E431" s="207" t="s">
        <v>1</v>
      </c>
      <c r="F431" s="208" t="s">
        <v>628</v>
      </c>
      <c r="G431" s="206"/>
      <c r="H431" s="209">
        <v>76</v>
      </c>
      <c r="I431" s="210"/>
      <c r="J431" s="206"/>
      <c r="K431" s="206"/>
      <c r="L431" s="211"/>
      <c r="M431" s="212"/>
      <c r="N431" s="213"/>
      <c r="O431" s="213"/>
      <c r="P431" s="213"/>
      <c r="Q431" s="213"/>
      <c r="R431" s="213"/>
      <c r="S431" s="213"/>
      <c r="T431" s="214"/>
      <c r="AT431" s="215" t="s">
        <v>152</v>
      </c>
      <c r="AU431" s="215" t="s">
        <v>85</v>
      </c>
      <c r="AV431" s="13" t="s">
        <v>85</v>
      </c>
      <c r="AW431" s="13" t="s">
        <v>31</v>
      </c>
      <c r="AX431" s="13" t="s">
        <v>75</v>
      </c>
      <c r="AY431" s="215" t="s">
        <v>141</v>
      </c>
    </row>
    <row r="432" spans="1:65" s="15" customFormat="1" x14ac:dyDescent="0.2">
      <c r="B432" s="227"/>
      <c r="C432" s="228"/>
      <c r="D432" s="200" t="s">
        <v>152</v>
      </c>
      <c r="E432" s="229" t="s">
        <v>1</v>
      </c>
      <c r="F432" s="230" t="s">
        <v>622</v>
      </c>
      <c r="G432" s="228"/>
      <c r="H432" s="229" t="s">
        <v>1</v>
      </c>
      <c r="I432" s="231"/>
      <c r="J432" s="228"/>
      <c r="K432" s="228"/>
      <c r="L432" s="232"/>
      <c r="M432" s="233"/>
      <c r="N432" s="234"/>
      <c r="O432" s="234"/>
      <c r="P432" s="234"/>
      <c r="Q432" s="234"/>
      <c r="R432" s="234"/>
      <c r="S432" s="234"/>
      <c r="T432" s="235"/>
      <c r="AT432" s="236" t="s">
        <v>152</v>
      </c>
      <c r="AU432" s="236" t="s">
        <v>85</v>
      </c>
      <c r="AV432" s="15" t="s">
        <v>83</v>
      </c>
      <c r="AW432" s="15" t="s">
        <v>31</v>
      </c>
      <c r="AX432" s="15" t="s">
        <v>75</v>
      </c>
      <c r="AY432" s="236" t="s">
        <v>141</v>
      </c>
    </row>
    <row r="433" spans="1:65" s="13" customFormat="1" x14ac:dyDescent="0.2">
      <c r="B433" s="205"/>
      <c r="C433" s="206"/>
      <c r="D433" s="200" t="s">
        <v>152</v>
      </c>
      <c r="E433" s="207" t="s">
        <v>1</v>
      </c>
      <c r="F433" s="208" t="s">
        <v>629</v>
      </c>
      <c r="G433" s="206"/>
      <c r="H433" s="209">
        <v>152</v>
      </c>
      <c r="I433" s="210"/>
      <c r="J433" s="206"/>
      <c r="K433" s="206"/>
      <c r="L433" s="211"/>
      <c r="M433" s="212"/>
      <c r="N433" s="213"/>
      <c r="O433" s="213"/>
      <c r="P433" s="213"/>
      <c r="Q433" s="213"/>
      <c r="R433" s="213"/>
      <c r="S433" s="213"/>
      <c r="T433" s="214"/>
      <c r="AT433" s="215" t="s">
        <v>152</v>
      </c>
      <c r="AU433" s="215" t="s">
        <v>85</v>
      </c>
      <c r="AV433" s="13" t="s">
        <v>85</v>
      </c>
      <c r="AW433" s="13" t="s">
        <v>31</v>
      </c>
      <c r="AX433" s="13" t="s">
        <v>75</v>
      </c>
      <c r="AY433" s="215" t="s">
        <v>141</v>
      </c>
    </row>
    <row r="434" spans="1:65" s="14" customFormat="1" x14ac:dyDescent="0.2">
      <c r="B434" s="216"/>
      <c r="C434" s="217"/>
      <c r="D434" s="200" t="s">
        <v>152</v>
      </c>
      <c r="E434" s="218" t="s">
        <v>1</v>
      </c>
      <c r="F434" s="219" t="s">
        <v>156</v>
      </c>
      <c r="G434" s="217"/>
      <c r="H434" s="220">
        <v>228</v>
      </c>
      <c r="I434" s="221"/>
      <c r="J434" s="217"/>
      <c r="K434" s="217"/>
      <c r="L434" s="222"/>
      <c r="M434" s="223"/>
      <c r="N434" s="224"/>
      <c r="O434" s="224"/>
      <c r="P434" s="224"/>
      <c r="Q434" s="224"/>
      <c r="R434" s="224"/>
      <c r="S434" s="224"/>
      <c r="T434" s="225"/>
      <c r="AT434" s="226" t="s">
        <v>152</v>
      </c>
      <c r="AU434" s="226" t="s">
        <v>85</v>
      </c>
      <c r="AV434" s="14" t="s">
        <v>149</v>
      </c>
      <c r="AW434" s="14" t="s">
        <v>31</v>
      </c>
      <c r="AX434" s="14" t="s">
        <v>83</v>
      </c>
      <c r="AY434" s="226" t="s">
        <v>141</v>
      </c>
    </row>
    <row r="435" spans="1:65" s="2" customFormat="1" ht="24.15" customHeight="1" x14ac:dyDescent="0.2">
      <c r="A435" s="34"/>
      <c r="B435" s="35"/>
      <c r="C435" s="186" t="s">
        <v>634</v>
      </c>
      <c r="D435" s="186" t="s">
        <v>143</v>
      </c>
      <c r="E435" s="187" t="s">
        <v>635</v>
      </c>
      <c r="F435" s="188" t="s">
        <v>636</v>
      </c>
      <c r="G435" s="189" t="s">
        <v>189</v>
      </c>
      <c r="H435" s="190">
        <v>31.454999999999998</v>
      </c>
      <c r="I435" s="191"/>
      <c r="J435" s="192">
        <f>ROUND(I435*H435,2)</f>
        <v>0</v>
      </c>
      <c r="K435" s="188" t="s">
        <v>147</v>
      </c>
      <c r="L435" s="193"/>
      <c r="M435" s="194" t="s">
        <v>1</v>
      </c>
      <c r="N435" s="195" t="s">
        <v>40</v>
      </c>
      <c r="O435" s="71"/>
      <c r="P435" s="196">
        <f>O435*H435</f>
        <v>0</v>
      </c>
      <c r="Q435" s="196">
        <v>1</v>
      </c>
      <c r="R435" s="196">
        <f>Q435*H435</f>
        <v>31.454999999999998</v>
      </c>
      <c r="S435" s="196">
        <v>0</v>
      </c>
      <c r="T435" s="197">
        <f>S435*H435</f>
        <v>0</v>
      </c>
      <c r="U435" s="34"/>
      <c r="V435" s="34"/>
      <c r="W435" s="34"/>
      <c r="X435" s="34"/>
      <c r="Y435" s="34"/>
      <c r="Z435" s="34"/>
      <c r="AA435" s="34"/>
      <c r="AB435" s="34"/>
      <c r="AC435" s="34"/>
      <c r="AD435" s="34"/>
      <c r="AE435" s="34"/>
      <c r="AR435" s="198" t="s">
        <v>148</v>
      </c>
      <c r="AT435" s="198" t="s">
        <v>143</v>
      </c>
      <c r="AU435" s="198" t="s">
        <v>85</v>
      </c>
      <c r="AY435" s="17" t="s">
        <v>141</v>
      </c>
      <c r="BE435" s="199">
        <f>IF(N435="základní",J435,0)</f>
        <v>0</v>
      </c>
      <c r="BF435" s="199">
        <f>IF(N435="snížená",J435,0)</f>
        <v>0</v>
      </c>
      <c r="BG435" s="199">
        <f>IF(N435="zákl. přenesená",J435,0)</f>
        <v>0</v>
      </c>
      <c r="BH435" s="199">
        <f>IF(N435="sníž. přenesená",J435,0)</f>
        <v>0</v>
      </c>
      <c r="BI435" s="199">
        <f>IF(N435="nulová",J435,0)</f>
        <v>0</v>
      </c>
      <c r="BJ435" s="17" t="s">
        <v>83</v>
      </c>
      <c r="BK435" s="199">
        <f>ROUND(I435*H435,2)</f>
        <v>0</v>
      </c>
      <c r="BL435" s="17" t="s">
        <v>149</v>
      </c>
      <c r="BM435" s="198" t="s">
        <v>637</v>
      </c>
    </row>
    <row r="436" spans="1:65" s="2" customFormat="1" x14ac:dyDescent="0.2">
      <c r="A436" s="34"/>
      <c r="B436" s="35"/>
      <c r="C436" s="36"/>
      <c r="D436" s="200" t="s">
        <v>151</v>
      </c>
      <c r="E436" s="36"/>
      <c r="F436" s="201" t="s">
        <v>636</v>
      </c>
      <c r="G436" s="36"/>
      <c r="H436" s="36"/>
      <c r="I436" s="202"/>
      <c r="J436" s="36"/>
      <c r="K436" s="36"/>
      <c r="L436" s="39"/>
      <c r="M436" s="203"/>
      <c r="N436" s="204"/>
      <c r="O436" s="71"/>
      <c r="P436" s="71"/>
      <c r="Q436" s="71"/>
      <c r="R436" s="71"/>
      <c r="S436" s="71"/>
      <c r="T436" s="72"/>
      <c r="U436" s="34"/>
      <c r="V436" s="34"/>
      <c r="W436" s="34"/>
      <c r="X436" s="34"/>
      <c r="Y436" s="34"/>
      <c r="Z436" s="34"/>
      <c r="AA436" s="34"/>
      <c r="AB436" s="34"/>
      <c r="AC436" s="34"/>
      <c r="AD436" s="34"/>
      <c r="AE436" s="34"/>
      <c r="AT436" s="17" t="s">
        <v>151</v>
      </c>
      <c r="AU436" s="17" t="s">
        <v>85</v>
      </c>
    </row>
    <row r="437" spans="1:65" s="15" customFormat="1" x14ac:dyDescent="0.2">
      <c r="B437" s="227"/>
      <c r="C437" s="228"/>
      <c r="D437" s="200" t="s">
        <v>152</v>
      </c>
      <c r="E437" s="229" t="s">
        <v>1</v>
      </c>
      <c r="F437" s="230" t="s">
        <v>573</v>
      </c>
      <c r="G437" s="228"/>
      <c r="H437" s="229" t="s">
        <v>1</v>
      </c>
      <c r="I437" s="231"/>
      <c r="J437" s="228"/>
      <c r="K437" s="228"/>
      <c r="L437" s="232"/>
      <c r="M437" s="233"/>
      <c r="N437" s="234"/>
      <c r="O437" s="234"/>
      <c r="P437" s="234"/>
      <c r="Q437" s="234"/>
      <c r="R437" s="234"/>
      <c r="S437" s="234"/>
      <c r="T437" s="235"/>
      <c r="AT437" s="236" t="s">
        <v>152</v>
      </c>
      <c r="AU437" s="236" t="s">
        <v>85</v>
      </c>
      <c r="AV437" s="15" t="s">
        <v>83</v>
      </c>
      <c r="AW437" s="15" t="s">
        <v>31</v>
      </c>
      <c r="AX437" s="15" t="s">
        <v>75</v>
      </c>
      <c r="AY437" s="236" t="s">
        <v>141</v>
      </c>
    </row>
    <row r="438" spans="1:65" s="13" customFormat="1" x14ac:dyDescent="0.2">
      <c r="B438" s="205"/>
      <c r="C438" s="206"/>
      <c r="D438" s="200" t="s">
        <v>152</v>
      </c>
      <c r="E438" s="207" t="s">
        <v>1</v>
      </c>
      <c r="F438" s="208" t="s">
        <v>638</v>
      </c>
      <c r="G438" s="206"/>
      <c r="H438" s="209">
        <v>19</v>
      </c>
      <c r="I438" s="210"/>
      <c r="J438" s="206"/>
      <c r="K438" s="206"/>
      <c r="L438" s="211"/>
      <c r="M438" s="212"/>
      <c r="N438" s="213"/>
      <c r="O438" s="213"/>
      <c r="P438" s="213"/>
      <c r="Q438" s="213"/>
      <c r="R438" s="213"/>
      <c r="S438" s="213"/>
      <c r="T438" s="214"/>
      <c r="AT438" s="215" t="s">
        <v>152</v>
      </c>
      <c r="AU438" s="215" t="s">
        <v>85</v>
      </c>
      <c r="AV438" s="13" t="s">
        <v>85</v>
      </c>
      <c r="AW438" s="13" t="s">
        <v>31</v>
      </c>
      <c r="AX438" s="13" t="s">
        <v>75</v>
      </c>
      <c r="AY438" s="215" t="s">
        <v>141</v>
      </c>
    </row>
    <row r="439" spans="1:65" s="15" customFormat="1" x14ac:dyDescent="0.2">
      <c r="B439" s="227"/>
      <c r="C439" s="228"/>
      <c r="D439" s="200" t="s">
        <v>152</v>
      </c>
      <c r="E439" s="229" t="s">
        <v>1</v>
      </c>
      <c r="F439" s="230" t="s">
        <v>575</v>
      </c>
      <c r="G439" s="228"/>
      <c r="H439" s="229" t="s">
        <v>1</v>
      </c>
      <c r="I439" s="231"/>
      <c r="J439" s="228"/>
      <c r="K439" s="228"/>
      <c r="L439" s="232"/>
      <c r="M439" s="233"/>
      <c r="N439" s="234"/>
      <c r="O439" s="234"/>
      <c r="P439" s="234"/>
      <c r="Q439" s="234"/>
      <c r="R439" s="234"/>
      <c r="S439" s="234"/>
      <c r="T439" s="235"/>
      <c r="AT439" s="236" t="s">
        <v>152</v>
      </c>
      <c r="AU439" s="236" t="s">
        <v>85</v>
      </c>
      <c r="AV439" s="15" t="s">
        <v>83</v>
      </c>
      <c r="AW439" s="15" t="s">
        <v>31</v>
      </c>
      <c r="AX439" s="15" t="s">
        <v>75</v>
      </c>
      <c r="AY439" s="236" t="s">
        <v>141</v>
      </c>
    </row>
    <row r="440" spans="1:65" s="13" customFormat="1" x14ac:dyDescent="0.2">
      <c r="B440" s="205"/>
      <c r="C440" s="206"/>
      <c r="D440" s="200" t="s">
        <v>152</v>
      </c>
      <c r="E440" s="207" t="s">
        <v>1</v>
      </c>
      <c r="F440" s="208" t="s">
        <v>639</v>
      </c>
      <c r="G440" s="206"/>
      <c r="H440" s="209">
        <v>11.78</v>
      </c>
      <c r="I440" s="210"/>
      <c r="J440" s="206"/>
      <c r="K440" s="206"/>
      <c r="L440" s="211"/>
      <c r="M440" s="212"/>
      <c r="N440" s="213"/>
      <c r="O440" s="213"/>
      <c r="P440" s="213"/>
      <c r="Q440" s="213"/>
      <c r="R440" s="213"/>
      <c r="S440" s="213"/>
      <c r="T440" s="214"/>
      <c r="AT440" s="215" t="s">
        <v>152</v>
      </c>
      <c r="AU440" s="215" t="s">
        <v>85</v>
      </c>
      <c r="AV440" s="13" t="s">
        <v>85</v>
      </c>
      <c r="AW440" s="13" t="s">
        <v>31</v>
      </c>
      <c r="AX440" s="13" t="s">
        <v>75</v>
      </c>
      <c r="AY440" s="215" t="s">
        <v>141</v>
      </c>
    </row>
    <row r="441" spans="1:65" s="13" customFormat="1" x14ac:dyDescent="0.2">
      <c r="B441" s="205"/>
      <c r="C441" s="206"/>
      <c r="D441" s="200" t="s">
        <v>152</v>
      </c>
      <c r="E441" s="207" t="s">
        <v>1</v>
      </c>
      <c r="F441" s="208" t="s">
        <v>640</v>
      </c>
      <c r="G441" s="206"/>
      <c r="H441" s="209">
        <v>0.67500000000000004</v>
      </c>
      <c r="I441" s="210"/>
      <c r="J441" s="206"/>
      <c r="K441" s="206"/>
      <c r="L441" s="211"/>
      <c r="M441" s="212"/>
      <c r="N441" s="213"/>
      <c r="O441" s="213"/>
      <c r="P441" s="213"/>
      <c r="Q441" s="213"/>
      <c r="R441" s="213"/>
      <c r="S441" s="213"/>
      <c r="T441" s="214"/>
      <c r="AT441" s="215" t="s">
        <v>152</v>
      </c>
      <c r="AU441" s="215" t="s">
        <v>85</v>
      </c>
      <c r="AV441" s="13" t="s">
        <v>85</v>
      </c>
      <c r="AW441" s="13" t="s">
        <v>31</v>
      </c>
      <c r="AX441" s="13" t="s">
        <v>75</v>
      </c>
      <c r="AY441" s="215" t="s">
        <v>141</v>
      </c>
    </row>
    <row r="442" spans="1:65" s="14" customFormat="1" x14ac:dyDescent="0.2">
      <c r="B442" s="216"/>
      <c r="C442" s="217"/>
      <c r="D442" s="200" t="s">
        <v>152</v>
      </c>
      <c r="E442" s="218" t="s">
        <v>1</v>
      </c>
      <c r="F442" s="219" t="s">
        <v>156</v>
      </c>
      <c r="G442" s="217"/>
      <c r="H442" s="220">
        <v>31.454999999999998</v>
      </c>
      <c r="I442" s="221"/>
      <c r="J442" s="217"/>
      <c r="K442" s="217"/>
      <c r="L442" s="222"/>
      <c r="M442" s="223"/>
      <c r="N442" s="224"/>
      <c r="O442" s="224"/>
      <c r="P442" s="224"/>
      <c r="Q442" s="224"/>
      <c r="R442" s="224"/>
      <c r="S442" s="224"/>
      <c r="T442" s="225"/>
      <c r="AT442" s="226" t="s">
        <v>152</v>
      </c>
      <c r="AU442" s="226" t="s">
        <v>85</v>
      </c>
      <c r="AV442" s="14" t="s">
        <v>149</v>
      </c>
      <c r="AW442" s="14" t="s">
        <v>31</v>
      </c>
      <c r="AX442" s="14" t="s">
        <v>83</v>
      </c>
      <c r="AY442" s="226" t="s">
        <v>141</v>
      </c>
    </row>
    <row r="443" spans="1:65" s="2" customFormat="1" ht="21.75" customHeight="1" x14ac:dyDescent="0.2">
      <c r="A443" s="34"/>
      <c r="B443" s="35"/>
      <c r="C443" s="186" t="s">
        <v>641</v>
      </c>
      <c r="D443" s="186" t="s">
        <v>143</v>
      </c>
      <c r="E443" s="187" t="s">
        <v>642</v>
      </c>
      <c r="F443" s="188" t="s">
        <v>643</v>
      </c>
      <c r="G443" s="189" t="s">
        <v>338</v>
      </c>
      <c r="H443" s="190">
        <v>17.14</v>
      </c>
      <c r="I443" s="191"/>
      <c r="J443" s="192">
        <f>ROUND(I443*H443,2)</f>
        <v>0</v>
      </c>
      <c r="K443" s="188" t="s">
        <v>147</v>
      </c>
      <c r="L443" s="193"/>
      <c r="M443" s="194" t="s">
        <v>1</v>
      </c>
      <c r="N443" s="195" t="s">
        <v>40</v>
      </c>
      <c r="O443" s="71"/>
      <c r="P443" s="196">
        <f>O443*H443</f>
        <v>0</v>
      </c>
      <c r="Q443" s="196">
        <v>2.234</v>
      </c>
      <c r="R443" s="196">
        <f>Q443*H443</f>
        <v>38.290759999999999</v>
      </c>
      <c r="S443" s="196">
        <v>0</v>
      </c>
      <c r="T443" s="197">
        <f>S443*H443</f>
        <v>0</v>
      </c>
      <c r="U443" s="34"/>
      <c r="V443" s="34"/>
      <c r="W443" s="34"/>
      <c r="X443" s="34"/>
      <c r="Y443" s="34"/>
      <c r="Z443" s="34"/>
      <c r="AA443" s="34"/>
      <c r="AB443" s="34"/>
      <c r="AC443" s="34"/>
      <c r="AD443" s="34"/>
      <c r="AE443" s="34"/>
      <c r="AR443" s="198" t="s">
        <v>148</v>
      </c>
      <c r="AT443" s="198" t="s">
        <v>143</v>
      </c>
      <c r="AU443" s="198" t="s">
        <v>85</v>
      </c>
      <c r="AY443" s="17" t="s">
        <v>141</v>
      </c>
      <c r="BE443" s="199">
        <f>IF(N443="základní",J443,0)</f>
        <v>0</v>
      </c>
      <c r="BF443" s="199">
        <f>IF(N443="snížená",J443,0)</f>
        <v>0</v>
      </c>
      <c r="BG443" s="199">
        <f>IF(N443="zákl. přenesená",J443,0)</f>
        <v>0</v>
      </c>
      <c r="BH443" s="199">
        <f>IF(N443="sníž. přenesená",J443,0)</f>
        <v>0</v>
      </c>
      <c r="BI443" s="199">
        <f>IF(N443="nulová",J443,0)</f>
        <v>0</v>
      </c>
      <c r="BJ443" s="17" t="s">
        <v>83</v>
      </c>
      <c r="BK443" s="199">
        <f>ROUND(I443*H443,2)</f>
        <v>0</v>
      </c>
      <c r="BL443" s="17" t="s">
        <v>149</v>
      </c>
      <c r="BM443" s="198" t="s">
        <v>644</v>
      </c>
    </row>
    <row r="444" spans="1:65" s="2" customFormat="1" x14ac:dyDescent="0.2">
      <c r="A444" s="34"/>
      <c r="B444" s="35"/>
      <c r="C444" s="36"/>
      <c r="D444" s="200" t="s">
        <v>151</v>
      </c>
      <c r="E444" s="36"/>
      <c r="F444" s="201" t="s">
        <v>643</v>
      </c>
      <c r="G444" s="36"/>
      <c r="H444" s="36"/>
      <c r="I444" s="202"/>
      <c r="J444" s="36"/>
      <c r="K444" s="36"/>
      <c r="L444" s="39"/>
      <c r="M444" s="203"/>
      <c r="N444" s="204"/>
      <c r="O444" s="71"/>
      <c r="P444" s="71"/>
      <c r="Q444" s="71"/>
      <c r="R444" s="71"/>
      <c r="S444" s="71"/>
      <c r="T444" s="72"/>
      <c r="U444" s="34"/>
      <c r="V444" s="34"/>
      <c r="W444" s="34"/>
      <c r="X444" s="34"/>
      <c r="Y444" s="34"/>
      <c r="Z444" s="34"/>
      <c r="AA444" s="34"/>
      <c r="AB444" s="34"/>
      <c r="AC444" s="34"/>
      <c r="AD444" s="34"/>
      <c r="AE444" s="34"/>
      <c r="AT444" s="17" t="s">
        <v>151</v>
      </c>
      <c r="AU444" s="17" t="s">
        <v>85</v>
      </c>
    </row>
    <row r="445" spans="1:65" s="15" customFormat="1" x14ac:dyDescent="0.2">
      <c r="B445" s="227"/>
      <c r="C445" s="228"/>
      <c r="D445" s="200" t="s">
        <v>152</v>
      </c>
      <c r="E445" s="229" t="s">
        <v>1</v>
      </c>
      <c r="F445" s="230" t="s">
        <v>645</v>
      </c>
      <c r="G445" s="228"/>
      <c r="H445" s="229" t="s">
        <v>1</v>
      </c>
      <c r="I445" s="231"/>
      <c r="J445" s="228"/>
      <c r="K445" s="228"/>
      <c r="L445" s="232"/>
      <c r="M445" s="233"/>
      <c r="N445" s="234"/>
      <c r="O445" s="234"/>
      <c r="P445" s="234"/>
      <c r="Q445" s="234"/>
      <c r="R445" s="234"/>
      <c r="S445" s="234"/>
      <c r="T445" s="235"/>
      <c r="AT445" s="236" t="s">
        <v>152</v>
      </c>
      <c r="AU445" s="236" t="s">
        <v>85</v>
      </c>
      <c r="AV445" s="15" t="s">
        <v>83</v>
      </c>
      <c r="AW445" s="15" t="s">
        <v>31</v>
      </c>
      <c r="AX445" s="15" t="s">
        <v>75</v>
      </c>
      <c r="AY445" s="236" t="s">
        <v>141</v>
      </c>
    </row>
    <row r="446" spans="1:65" s="13" customFormat="1" x14ac:dyDescent="0.2">
      <c r="B446" s="205"/>
      <c r="C446" s="206"/>
      <c r="D446" s="200" t="s">
        <v>152</v>
      </c>
      <c r="E446" s="207" t="s">
        <v>1</v>
      </c>
      <c r="F446" s="208" t="s">
        <v>646</v>
      </c>
      <c r="G446" s="206"/>
      <c r="H446" s="209">
        <v>4.5599999999999996</v>
      </c>
      <c r="I446" s="210"/>
      <c r="J446" s="206"/>
      <c r="K446" s="206"/>
      <c r="L446" s="211"/>
      <c r="M446" s="212"/>
      <c r="N446" s="213"/>
      <c r="O446" s="213"/>
      <c r="P446" s="213"/>
      <c r="Q446" s="213"/>
      <c r="R446" s="213"/>
      <c r="S446" s="213"/>
      <c r="T446" s="214"/>
      <c r="AT446" s="215" t="s">
        <v>152</v>
      </c>
      <c r="AU446" s="215" t="s">
        <v>85</v>
      </c>
      <c r="AV446" s="13" t="s">
        <v>85</v>
      </c>
      <c r="AW446" s="13" t="s">
        <v>31</v>
      </c>
      <c r="AX446" s="13" t="s">
        <v>75</v>
      </c>
      <c r="AY446" s="215" t="s">
        <v>141</v>
      </c>
    </row>
    <row r="447" spans="1:65" s="13" customFormat="1" x14ac:dyDescent="0.2">
      <c r="B447" s="205"/>
      <c r="C447" s="206"/>
      <c r="D447" s="200" t="s">
        <v>152</v>
      </c>
      <c r="E447" s="207" t="s">
        <v>1</v>
      </c>
      <c r="F447" s="208" t="s">
        <v>647</v>
      </c>
      <c r="G447" s="206"/>
      <c r="H447" s="209">
        <v>9.1199999999999992</v>
      </c>
      <c r="I447" s="210"/>
      <c r="J447" s="206"/>
      <c r="K447" s="206"/>
      <c r="L447" s="211"/>
      <c r="M447" s="212"/>
      <c r="N447" s="213"/>
      <c r="O447" s="213"/>
      <c r="P447" s="213"/>
      <c r="Q447" s="213"/>
      <c r="R447" s="213"/>
      <c r="S447" s="213"/>
      <c r="T447" s="214"/>
      <c r="AT447" s="215" t="s">
        <v>152</v>
      </c>
      <c r="AU447" s="215" t="s">
        <v>85</v>
      </c>
      <c r="AV447" s="13" t="s">
        <v>85</v>
      </c>
      <c r="AW447" s="13" t="s">
        <v>31</v>
      </c>
      <c r="AX447" s="13" t="s">
        <v>75</v>
      </c>
      <c r="AY447" s="215" t="s">
        <v>141</v>
      </c>
    </row>
    <row r="448" spans="1:65" s="15" customFormat="1" x14ac:dyDescent="0.2">
      <c r="B448" s="227"/>
      <c r="C448" s="228"/>
      <c r="D448" s="200" t="s">
        <v>152</v>
      </c>
      <c r="E448" s="229" t="s">
        <v>1</v>
      </c>
      <c r="F448" s="230" t="s">
        <v>648</v>
      </c>
      <c r="G448" s="228"/>
      <c r="H448" s="229" t="s">
        <v>1</v>
      </c>
      <c r="I448" s="231"/>
      <c r="J448" s="228"/>
      <c r="K448" s="228"/>
      <c r="L448" s="232"/>
      <c r="M448" s="233"/>
      <c r="N448" s="234"/>
      <c r="O448" s="234"/>
      <c r="P448" s="234"/>
      <c r="Q448" s="234"/>
      <c r="R448" s="234"/>
      <c r="S448" s="234"/>
      <c r="T448" s="235"/>
      <c r="AT448" s="236" t="s">
        <v>152</v>
      </c>
      <c r="AU448" s="236" t="s">
        <v>85</v>
      </c>
      <c r="AV448" s="15" t="s">
        <v>83</v>
      </c>
      <c r="AW448" s="15" t="s">
        <v>31</v>
      </c>
      <c r="AX448" s="15" t="s">
        <v>75</v>
      </c>
      <c r="AY448" s="236" t="s">
        <v>141</v>
      </c>
    </row>
    <row r="449" spans="1:65" s="13" customFormat="1" x14ac:dyDescent="0.2">
      <c r="B449" s="205"/>
      <c r="C449" s="206"/>
      <c r="D449" s="200" t="s">
        <v>152</v>
      </c>
      <c r="E449" s="207" t="s">
        <v>1</v>
      </c>
      <c r="F449" s="208" t="s">
        <v>649</v>
      </c>
      <c r="G449" s="206"/>
      <c r="H449" s="209">
        <v>3.46</v>
      </c>
      <c r="I449" s="210"/>
      <c r="J449" s="206"/>
      <c r="K449" s="206"/>
      <c r="L449" s="211"/>
      <c r="M449" s="212"/>
      <c r="N449" s="213"/>
      <c r="O449" s="213"/>
      <c r="P449" s="213"/>
      <c r="Q449" s="213"/>
      <c r="R449" s="213"/>
      <c r="S449" s="213"/>
      <c r="T449" s="214"/>
      <c r="AT449" s="215" t="s">
        <v>152</v>
      </c>
      <c r="AU449" s="215" t="s">
        <v>85</v>
      </c>
      <c r="AV449" s="13" t="s">
        <v>85</v>
      </c>
      <c r="AW449" s="13" t="s">
        <v>31</v>
      </c>
      <c r="AX449" s="13" t="s">
        <v>75</v>
      </c>
      <c r="AY449" s="215" t="s">
        <v>141</v>
      </c>
    </row>
    <row r="450" spans="1:65" s="14" customFormat="1" x14ac:dyDescent="0.2">
      <c r="B450" s="216"/>
      <c r="C450" s="217"/>
      <c r="D450" s="200" t="s">
        <v>152</v>
      </c>
      <c r="E450" s="218" t="s">
        <v>1</v>
      </c>
      <c r="F450" s="219" t="s">
        <v>156</v>
      </c>
      <c r="G450" s="217"/>
      <c r="H450" s="220">
        <v>17.14</v>
      </c>
      <c r="I450" s="221"/>
      <c r="J450" s="217"/>
      <c r="K450" s="217"/>
      <c r="L450" s="222"/>
      <c r="M450" s="223"/>
      <c r="N450" s="224"/>
      <c r="O450" s="224"/>
      <c r="P450" s="224"/>
      <c r="Q450" s="224"/>
      <c r="R450" s="224"/>
      <c r="S450" s="224"/>
      <c r="T450" s="225"/>
      <c r="AT450" s="226" t="s">
        <v>152</v>
      </c>
      <c r="AU450" s="226" t="s">
        <v>85</v>
      </c>
      <c r="AV450" s="14" t="s">
        <v>149</v>
      </c>
      <c r="AW450" s="14" t="s">
        <v>31</v>
      </c>
      <c r="AX450" s="14" t="s">
        <v>83</v>
      </c>
      <c r="AY450" s="226" t="s">
        <v>141</v>
      </c>
    </row>
    <row r="451" spans="1:65" s="2" customFormat="1" ht="16.5" customHeight="1" x14ac:dyDescent="0.2">
      <c r="A451" s="34"/>
      <c r="B451" s="35"/>
      <c r="C451" s="186" t="s">
        <v>650</v>
      </c>
      <c r="D451" s="186" t="s">
        <v>143</v>
      </c>
      <c r="E451" s="187" t="s">
        <v>651</v>
      </c>
      <c r="F451" s="188" t="s">
        <v>652</v>
      </c>
      <c r="G451" s="189" t="s">
        <v>243</v>
      </c>
      <c r="H451" s="190">
        <v>86.5</v>
      </c>
      <c r="I451" s="191"/>
      <c r="J451" s="192">
        <f>ROUND(I451*H451,2)</f>
        <v>0</v>
      </c>
      <c r="K451" s="188" t="s">
        <v>147</v>
      </c>
      <c r="L451" s="193"/>
      <c r="M451" s="194" t="s">
        <v>1</v>
      </c>
      <c r="N451" s="195" t="s">
        <v>40</v>
      </c>
      <c r="O451" s="71"/>
      <c r="P451" s="196">
        <f>O451*H451</f>
        <v>0</v>
      </c>
      <c r="Q451" s="196">
        <v>5.8999999999999997E-2</v>
      </c>
      <c r="R451" s="196">
        <f>Q451*H451</f>
        <v>5.1034999999999995</v>
      </c>
      <c r="S451" s="196">
        <v>0</v>
      </c>
      <c r="T451" s="197">
        <f>S451*H451</f>
        <v>0</v>
      </c>
      <c r="U451" s="34"/>
      <c r="V451" s="34"/>
      <c r="W451" s="34"/>
      <c r="X451" s="34"/>
      <c r="Y451" s="34"/>
      <c r="Z451" s="34"/>
      <c r="AA451" s="34"/>
      <c r="AB451" s="34"/>
      <c r="AC451" s="34"/>
      <c r="AD451" s="34"/>
      <c r="AE451" s="34"/>
      <c r="AR451" s="198" t="s">
        <v>148</v>
      </c>
      <c r="AT451" s="198" t="s">
        <v>143</v>
      </c>
      <c r="AU451" s="198" t="s">
        <v>85</v>
      </c>
      <c r="AY451" s="17" t="s">
        <v>141</v>
      </c>
      <c r="BE451" s="199">
        <f>IF(N451="základní",J451,0)</f>
        <v>0</v>
      </c>
      <c r="BF451" s="199">
        <f>IF(N451="snížená",J451,0)</f>
        <v>0</v>
      </c>
      <c r="BG451" s="199">
        <f>IF(N451="zákl. přenesená",J451,0)</f>
        <v>0</v>
      </c>
      <c r="BH451" s="199">
        <f>IF(N451="sníž. přenesená",J451,0)</f>
        <v>0</v>
      </c>
      <c r="BI451" s="199">
        <f>IF(N451="nulová",J451,0)</f>
        <v>0</v>
      </c>
      <c r="BJ451" s="17" t="s">
        <v>83</v>
      </c>
      <c r="BK451" s="199">
        <f>ROUND(I451*H451,2)</f>
        <v>0</v>
      </c>
      <c r="BL451" s="17" t="s">
        <v>149</v>
      </c>
      <c r="BM451" s="198" t="s">
        <v>653</v>
      </c>
    </row>
    <row r="452" spans="1:65" s="2" customFormat="1" x14ac:dyDescent="0.2">
      <c r="A452" s="34"/>
      <c r="B452" s="35"/>
      <c r="C452" s="36"/>
      <c r="D452" s="200" t="s">
        <v>151</v>
      </c>
      <c r="E452" s="36"/>
      <c r="F452" s="201" t="s">
        <v>652</v>
      </c>
      <c r="G452" s="36"/>
      <c r="H452" s="36"/>
      <c r="I452" s="202"/>
      <c r="J452" s="36"/>
      <c r="K452" s="36"/>
      <c r="L452" s="39"/>
      <c r="M452" s="203"/>
      <c r="N452" s="204"/>
      <c r="O452" s="71"/>
      <c r="P452" s="71"/>
      <c r="Q452" s="71"/>
      <c r="R452" s="71"/>
      <c r="S452" s="71"/>
      <c r="T452" s="72"/>
      <c r="U452" s="34"/>
      <c r="V452" s="34"/>
      <c r="W452" s="34"/>
      <c r="X452" s="34"/>
      <c r="Y452" s="34"/>
      <c r="Z452" s="34"/>
      <c r="AA452" s="34"/>
      <c r="AB452" s="34"/>
      <c r="AC452" s="34"/>
      <c r="AD452" s="34"/>
      <c r="AE452" s="34"/>
      <c r="AT452" s="17" t="s">
        <v>151</v>
      </c>
      <c r="AU452" s="17" t="s">
        <v>85</v>
      </c>
    </row>
    <row r="453" spans="1:65" s="15" customFormat="1" ht="20" x14ac:dyDescent="0.2">
      <c r="B453" s="227"/>
      <c r="C453" s="228"/>
      <c r="D453" s="200" t="s">
        <v>152</v>
      </c>
      <c r="E453" s="229" t="s">
        <v>1</v>
      </c>
      <c r="F453" s="230" t="s">
        <v>654</v>
      </c>
      <c r="G453" s="228"/>
      <c r="H453" s="229" t="s">
        <v>1</v>
      </c>
      <c r="I453" s="231"/>
      <c r="J453" s="228"/>
      <c r="K453" s="228"/>
      <c r="L453" s="232"/>
      <c r="M453" s="233"/>
      <c r="N453" s="234"/>
      <c r="O453" s="234"/>
      <c r="P453" s="234"/>
      <c r="Q453" s="234"/>
      <c r="R453" s="234"/>
      <c r="S453" s="234"/>
      <c r="T453" s="235"/>
      <c r="AT453" s="236" t="s">
        <v>152</v>
      </c>
      <c r="AU453" s="236" t="s">
        <v>85</v>
      </c>
      <c r="AV453" s="15" t="s">
        <v>83</v>
      </c>
      <c r="AW453" s="15" t="s">
        <v>31</v>
      </c>
      <c r="AX453" s="15" t="s">
        <v>75</v>
      </c>
      <c r="AY453" s="236" t="s">
        <v>141</v>
      </c>
    </row>
    <row r="454" spans="1:65" s="13" customFormat="1" x14ac:dyDescent="0.2">
      <c r="B454" s="205"/>
      <c r="C454" s="206"/>
      <c r="D454" s="200" t="s">
        <v>152</v>
      </c>
      <c r="E454" s="207" t="s">
        <v>1</v>
      </c>
      <c r="F454" s="208" t="s">
        <v>655</v>
      </c>
      <c r="G454" s="206"/>
      <c r="H454" s="209">
        <v>86.5</v>
      </c>
      <c r="I454" s="210"/>
      <c r="J454" s="206"/>
      <c r="K454" s="206"/>
      <c r="L454" s="211"/>
      <c r="M454" s="212"/>
      <c r="N454" s="213"/>
      <c r="O454" s="213"/>
      <c r="P454" s="213"/>
      <c r="Q454" s="213"/>
      <c r="R454" s="213"/>
      <c r="S454" s="213"/>
      <c r="T454" s="214"/>
      <c r="AT454" s="215" t="s">
        <v>152</v>
      </c>
      <c r="AU454" s="215" t="s">
        <v>85</v>
      </c>
      <c r="AV454" s="13" t="s">
        <v>85</v>
      </c>
      <c r="AW454" s="13" t="s">
        <v>31</v>
      </c>
      <c r="AX454" s="13" t="s">
        <v>75</v>
      </c>
      <c r="AY454" s="215" t="s">
        <v>141</v>
      </c>
    </row>
    <row r="455" spans="1:65" s="14" customFormat="1" x14ac:dyDescent="0.2">
      <c r="B455" s="216"/>
      <c r="C455" s="217"/>
      <c r="D455" s="200" t="s">
        <v>152</v>
      </c>
      <c r="E455" s="218" t="s">
        <v>1</v>
      </c>
      <c r="F455" s="219" t="s">
        <v>156</v>
      </c>
      <c r="G455" s="217"/>
      <c r="H455" s="220">
        <v>86.5</v>
      </c>
      <c r="I455" s="221"/>
      <c r="J455" s="217"/>
      <c r="K455" s="217"/>
      <c r="L455" s="222"/>
      <c r="M455" s="223"/>
      <c r="N455" s="224"/>
      <c r="O455" s="224"/>
      <c r="P455" s="224"/>
      <c r="Q455" s="224"/>
      <c r="R455" s="224"/>
      <c r="S455" s="224"/>
      <c r="T455" s="225"/>
      <c r="AT455" s="226" t="s">
        <v>152</v>
      </c>
      <c r="AU455" s="226" t="s">
        <v>85</v>
      </c>
      <c r="AV455" s="14" t="s">
        <v>149</v>
      </c>
      <c r="AW455" s="14" t="s">
        <v>31</v>
      </c>
      <c r="AX455" s="14" t="s">
        <v>83</v>
      </c>
      <c r="AY455" s="226" t="s">
        <v>141</v>
      </c>
    </row>
    <row r="456" spans="1:65" s="2" customFormat="1" ht="24.15" customHeight="1" x14ac:dyDescent="0.2">
      <c r="A456" s="34"/>
      <c r="B456" s="35"/>
      <c r="C456" s="186" t="s">
        <v>656</v>
      </c>
      <c r="D456" s="186" t="s">
        <v>143</v>
      </c>
      <c r="E456" s="187" t="s">
        <v>657</v>
      </c>
      <c r="F456" s="188" t="s">
        <v>658</v>
      </c>
      <c r="G456" s="189" t="s">
        <v>146</v>
      </c>
      <c r="H456" s="190">
        <v>4</v>
      </c>
      <c r="I456" s="191"/>
      <c r="J456" s="192">
        <f>ROUND(I456*H456,2)</f>
        <v>0</v>
      </c>
      <c r="K456" s="188" t="s">
        <v>147</v>
      </c>
      <c r="L456" s="193"/>
      <c r="M456" s="194" t="s">
        <v>1</v>
      </c>
      <c r="N456" s="195" t="s">
        <v>40</v>
      </c>
      <c r="O456" s="71"/>
      <c r="P456" s="196">
        <f>O456*H456</f>
        <v>0</v>
      </c>
      <c r="Q456" s="196">
        <v>3.2770000000000001E-2</v>
      </c>
      <c r="R456" s="196">
        <f>Q456*H456</f>
        <v>0.13108</v>
      </c>
      <c r="S456" s="196">
        <v>0</v>
      </c>
      <c r="T456" s="197">
        <f>S456*H456</f>
        <v>0</v>
      </c>
      <c r="U456" s="34"/>
      <c r="V456" s="34"/>
      <c r="W456" s="34"/>
      <c r="X456" s="34"/>
      <c r="Y456" s="34"/>
      <c r="Z456" s="34"/>
      <c r="AA456" s="34"/>
      <c r="AB456" s="34"/>
      <c r="AC456" s="34"/>
      <c r="AD456" s="34"/>
      <c r="AE456" s="34"/>
      <c r="AR456" s="198" t="s">
        <v>148</v>
      </c>
      <c r="AT456" s="198" t="s">
        <v>143</v>
      </c>
      <c r="AU456" s="198" t="s">
        <v>85</v>
      </c>
      <c r="AY456" s="17" t="s">
        <v>141</v>
      </c>
      <c r="BE456" s="199">
        <f>IF(N456="základní",J456,0)</f>
        <v>0</v>
      </c>
      <c r="BF456" s="199">
        <f>IF(N456="snížená",J456,0)</f>
        <v>0</v>
      </c>
      <c r="BG456" s="199">
        <f>IF(N456="zákl. přenesená",J456,0)</f>
        <v>0</v>
      </c>
      <c r="BH456" s="199">
        <f>IF(N456="sníž. přenesená",J456,0)</f>
        <v>0</v>
      </c>
      <c r="BI456" s="199">
        <f>IF(N456="nulová",J456,0)</f>
        <v>0</v>
      </c>
      <c r="BJ456" s="17" t="s">
        <v>83</v>
      </c>
      <c r="BK456" s="199">
        <f>ROUND(I456*H456,2)</f>
        <v>0</v>
      </c>
      <c r="BL456" s="17" t="s">
        <v>149</v>
      </c>
      <c r="BM456" s="198" t="s">
        <v>659</v>
      </c>
    </row>
    <row r="457" spans="1:65" s="2" customFormat="1" ht="18" x14ac:dyDescent="0.2">
      <c r="A457" s="34"/>
      <c r="B457" s="35"/>
      <c r="C457" s="36"/>
      <c r="D457" s="200" t="s">
        <v>151</v>
      </c>
      <c r="E457" s="36"/>
      <c r="F457" s="201" t="s">
        <v>658</v>
      </c>
      <c r="G457" s="36"/>
      <c r="H457" s="36"/>
      <c r="I457" s="202"/>
      <c r="J457" s="36"/>
      <c r="K457" s="36"/>
      <c r="L457" s="39"/>
      <c r="M457" s="203"/>
      <c r="N457" s="204"/>
      <c r="O457" s="71"/>
      <c r="P457" s="71"/>
      <c r="Q457" s="71"/>
      <c r="R457" s="71"/>
      <c r="S457" s="71"/>
      <c r="T457" s="72"/>
      <c r="U457" s="34"/>
      <c r="V457" s="34"/>
      <c r="W457" s="34"/>
      <c r="X457" s="34"/>
      <c r="Y457" s="34"/>
      <c r="Z457" s="34"/>
      <c r="AA457" s="34"/>
      <c r="AB457" s="34"/>
      <c r="AC457" s="34"/>
      <c r="AD457" s="34"/>
      <c r="AE457" s="34"/>
      <c r="AT457" s="17" t="s">
        <v>151</v>
      </c>
      <c r="AU457" s="17" t="s">
        <v>85</v>
      </c>
    </row>
    <row r="458" spans="1:65" s="15" customFormat="1" x14ac:dyDescent="0.2">
      <c r="B458" s="227"/>
      <c r="C458" s="228"/>
      <c r="D458" s="200" t="s">
        <v>152</v>
      </c>
      <c r="E458" s="229" t="s">
        <v>1</v>
      </c>
      <c r="F458" s="230" t="s">
        <v>660</v>
      </c>
      <c r="G458" s="228"/>
      <c r="H458" s="229" t="s">
        <v>1</v>
      </c>
      <c r="I458" s="231"/>
      <c r="J458" s="228"/>
      <c r="K458" s="228"/>
      <c r="L458" s="232"/>
      <c r="M458" s="233"/>
      <c r="N458" s="234"/>
      <c r="O458" s="234"/>
      <c r="P458" s="234"/>
      <c r="Q458" s="234"/>
      <c r="R458" s="234"/>
      <c r="S458" s="234"/>
      <c r="T458" s="235"/>
      <c r="AT458" s="236" t="s">
        <v>152</v>
      </c>
      <c r="AU458" s="236" t="s">
        <v>85</v>
      </c>
      <c r="AV458" s="15" t="s">
        <v>83</v>
      </c>
      <c r="AW458" s="15" t="s">
        <v>31</v>
      </c>
      <c r="AX458" s="15" t="s">
        <v>75</v>
      </c>
      <c r="AY458" s="236" t="s">
        <v>141</v>
      </c>
    </row>
    <row r="459" spans="1:65" s="13" customFormat="1" x14ac:dyDescent="0.2">
      <c r="B459" s="205"/>
      <c r="C459" s="206"/>
      <c r="D459" s="200" t="s">
        <v>152</v>
      </c>
      <c r="E459" s="207" t="s">
        <v>1</v>
      </c>
      <c r="F459" s="208" t="s">
        <v>494</v>
      </c>
      <c r="G459" s="206"/>
      <c r="H459" s="209">
        <v>4</v>
      </c>
      <c r="I459" s="210"/>
      <c r="J459" s="206"/>
      <c r="K459" s="206"/>
      <c r="L459" s="211"/>
      <c r="M459" s="212"/>
      <c r="N459" s="213"/>
      <c r="O459" s="213"/>
      <c r="P459" s="213"/>
      <c r="Q459" s="213"/>
      <c r="R459" s="213"/>
      <c r="S459" s="213"/>
      <c r="T459" s="214"/>
      <c r="AT459" s="215" t="s">
        <v>152</v>
      </c>
      <c r="AU459" s="215" t="s">
        <v>85</v>
      </c>
      <c r="AV459" s="13" t="s">
        <v>85</v>
      </c>
      <c r="AW459" s="13" t="s">
        <v>31</v>
      </c>
      <c r="AX459" s="13" t="s">
        <v>75</v>
      </c>
      <c r="AY459" s="215" t="s">
        <v>141</v>
      </c>
    </row>
    <row r="460" spans="1:65" s="14" customFormat="1" x14ac:dyDescent="0.2">
      <c r="B460" s="216"/>
      <c r="C460" s="217"/>
      <c r="D460" s="200" t="s">
        <v>152</v>
      </c>
      <c r="E460" s="218" t="s">
        <v>1</v>
      </c>
      <c r="F460" s="219" t="s">
        <v>156</v>
      </c>
      <c r="G460" s="217"/>
      <c r="H460" s="220">
        <v>4</v>
      </c>
      <c r="I460" s="221"/>
      <c r="J460" s="217"/>
      <c r="K460" s="217"/>
      <c r="L460" s="222"/>
      <c r="M460" s="223"/>
      <c r="N460" s="224"/>
      <c r="O460" s="224"/>
      <c r="P460" s="224"/>
      <c r="Q460" s="224"/>
      <c r="R460" s="224"/>
      <c r="S460" s="224"/>
      <c r="T460" s="225"/>
      <c r="AT460" s="226" t="s">
        <v>152</v>
      </c>
      <c r="AU460" s="226" t="s">
        <v>85</v>
      </c>
      <c r="AV460" s="14" t="s">
        <v>149</v>
      </c>
      <c r="AW460" s="14" t="s">
        <v>31</v>
      </c>
      <c r="AX460" s="14" t="s">
        <v>83</v>
      </c>
      <c r="AY460" s="226" t="s">
        <v>141</v>
      </c>
    </row>
    <row r="461" spans="1:65" s="2" customFormat="1" ht="24.15" customHeight="1" x14ac:dyDescent="0.2">
      <c r="A461" s="34"/>
      <c r="B461" s="35"/>
      <c r="C461" s="186" t="s">
        <v>661</v>
      </c>
      <c r="D461" s="186" t="s">
        <v>143</v>
      </c>
      <c r="E461" s="187" t="s">
        <v>662</v>
      </c>
      <c r="F461" s="188" t="s">
        <v>663</v>
      </c>
      <c r="G461" s="189" t="s">
        <v>146</v>
      </c>
      <c r="H461" s="190">
        <v>24</v>
      </c>
      <c r="I461" s="191"/>
      <c r="J461" s="192">
        <f>ROUND(I461*H461,2)</f>
        <v>0</v>
      </c>
      <c r="K461" s="188" t="s">
        <v>147</v>
      </c>
      <c r="L461" s="193"/>
      <c r="M461" s="194" t="s">
        <v>1</v>
      </c>
      <c r="N461" s="195" t="s">
        <v>40</v>
      </c>
      <c r="O461" s="71"/>
      <c r="P461" s="196">
        <f>O461*H461</f>
        <v>0</v>
      </c>
      <c r="Q461" s="196">
        <v>1.23E-3</v>
      </c>
      <c r="R461" s="196">
        <f>Q461*H461</f>
        <v>2.9519999999999998E-2</v>
      </c>
      <c r="S461" s="196">
        <v>0</v>
      </c>
      <c r="T461" s="197">
        <f>S461*H461</f>
        <v>0</v>
      </c>
      <c r="U461" s="34"/>
      <c r="V461" s="34"/>
      <c r="W461" s="34"/>
      <c r="X461" s="34"/>
      <c r="Y461" s="34"/>
      <c r="Z461" s="34"/>
      <c r="AA461" s="34"/>
      <c r="AB461" s="34"/>
      <c r="AC461" s="34"/>
      <c r="AD461" s="34"/>
      <c r="AE461" s="34"/>
      <c r="AR461" s="198" t="s">
        <v>148</v>
      </c>
      <c r="AT461" s="198" t="s">
        <v>143</v>
      </c>
      <c r="AU461" s="198" t="s">
        <v>85</v>
      </c>
      <c r="AY461" s="17" t="s">
        <v>141</v>
      </c>
      <c r="BE461" s="199">
        <f>IF(N461="základní",J461,0)</f>
        <v>0</v>
      </c>
      <c r="BF461" s="199">
        <f>IF(N461="snížená",J461,0)</f>
        <v>0</v>
      </c>
      <c r="BG461" s="199">
        <f>IF(N461="zákl. přenesená",J461,0)</f>
        <v>0</v>
      </c>
      <c r="BH461" s="199">
        <f>IF(N461="sníž. přenesená",J461,0)</f>
        <v>0</v>
      </c>
      <c r="BI461" s="199">
        <f>IF(N461="nulová",J461,0)</f>
        <v>0</v>
      </c>
      <c r="BJ461" s="17" t="s">
        <v>83</v>
      </c>
      <c r="BK461" s="199">
        <f>ROUND(I461*H461,2)</f>
        <v>0</v>
      </c>
      <c r="BL461" s="17" t="s">
        <v>149</v>
      </c>
      <c r="BM461" s="198" t="s">
        <v>664</v>
      </c>
    </row>
    <row r="462" spans="1:65" s="2" customFormat="1" ht="18" x14ac:dyDescent="0.2">
      <c r="A462" s="34"/>
      <c r="B462" s="35"/>
      <c r="C462" s="36"/>
      <c r="D462" s="200" t="s">
        <v>151</v>
      </c>
      <c r="E462" s="36"/>
      <c r="F462" s="201" t="s">
        <v>663</v>
      </c>
      <c r="G462" s="36"/>
      <c r="H462" s="36"/>
      <c r="I462" s="202"/>
      <c r="J462" s="36"/>
      <c r="K462" s="36"/>
      <c r="L462" s="39"/>
      <c r="M462" s="203"/>
      <c r="N462" s="204"/>
      <c r="O462" s="71"/>
      <c r="P462" s="71"/>
      <c r="Q462" s="71"/>
      <c r="R462" s="71"/>
      <c r="S462" s="71"/>
      <c r="T462" s="72"/>
      <c r="U462" s="34"/>
      <c r="V462" s="34"/>
      <c r="W462" s="34"/>
      <c r="X462" s="34"/>
      <c r="Y462" s="34"/>
      <c r="Z462" s="34"/>
      <c r="AA462" s="34"/>
      <c r="AB462" s="34"/>
      <c r="AC462" s="34"/>
      <c r="AD462" s="34"/>
      <c r="AE462" s="34"/>
      <c r="AT462" s="17" t="s">
        <v>151</v>
      </c>
      <c r="AU462" s="17" t="s">
        <v>85</v>
      </c>
    </row>
    <row r="463" spans="1:65" s="15" customFormat="1" x14ac:dyDescent="0.2">
      <c r="B463" s="227"/>
      <c r="C463" s="228"/>
      <c r="D463" s="200" t="s">
        <v>152</v>
      </c>
      <c r="E463" s="229" t="s">
        <v>1</v>
      </c>
      <c r="F463" s="230" t="s">
        <v>665</v>
      </c>
      <c r="G463" s="228"/>
      <c r="H463" s="229" t="s">
        <v>1</v>
      </c>
      <c r="I463" s="231"/>
      <c r="J463" s="228"/>
      <c r="K463" s="228"/>
      <c r="L463" s="232"/>
      <c r="M463" s="233"/>
      <c r="N463" s="234"/>
      <c r="O463" s="234"/>
      <c r="P463" s="234"/>
      <c r="Q463" s="234"/>
      <c r="R463" s="234"/>
      <c r="S463" s="234"/>
      <c r="T463" s="235"/>
      <c r="AT463" s="236" t="s">
        <v>152</v>
      </c>
      <c r="AU463" s="236" t="s">
        <v>85</v>
      </c>
      <c r="AV463" s="15" t="s">
        <v>83</v>
      </c>
      <c r="AW463" s="15" t="s">
        <v>31</v>
      </c>
      <c r="AX463" s="15" t="s">
        <v>75</v>
      </c>
      <c r="AY463" s="236" t="s">
        <v>141</v>
      </c>
    </row>
    <row r="464" spans="1:65" s="13" customFormat="1" x14ac:dyDescent="0.2">
      <c r="B464" s="205"/>
      <c r="C464" s="206"/>
      <c r="D464" s="200" t="s">
        <v>152</v>
      </c>
      <c r="E464" s="207" t="s">
        <v>1</v>
      </c>
      <c r="F464" s="208" t="s">
        <v>321</v>
      </c>
      <c r="G464" s="206"/>
      <c r="H464" s="209">
        <v>24</v>
      </c>
      <c r="I464" s="210"/>
      <c r="J464" s="206"/>
      <c r="K464" s="206"/>
      <c r="L464" s="211"/>
      <c r="M464" s="212"/>
      <c r="N464" s="213"/>
      <c r="O464" s="213"/>
      <c r="P464" s="213"/>
      <c r="Q464" s="213"/>
      <c r="R464" s="213"/>
      <c r="S464" s="213"/>
      <c r="T464" s="214"/>
      <c r="AT464" s="215" t="s">
        <v>152</v>
      </c>
      <c r="AU464" s="215" t="s">
        <v>85</v>
      </c>
      <c r="AV464" s="13" t="s">
        <v>85</v>
      </c>
      <c r="AW464" s="13" t="s">
        <v>31</v>
      </c>
      <c r="AX464" s="13" t="s">
        <v>75</v>
      </c>
      <c r="AY464" s="215" t="s">
        <v>141</v>
      </c>
    </row>
    <row r="465" spans="1:65" s="14" customFormat="1" x14ac:dyDescent="0.2">
      <c r="B465" s="216"/>
      <c r="C465" s="217"/>
      <c r="D465" s="200" t="s">
        <v>152</v>
      </c>
      <c r="E465" s="218" t="s">
        <v>1</v>
      </c>
      <c r="F465" s="219" t="s">
        <v>156</v>
      </c>
      <c r="G465" s="217"/>
      <c r="H465" s="220">
        <v>24</v>
      </c>
      <c r="I465" s="221"/>
      <c r="J465" s="217"/>
      <c r="K465" s="217"/>
      <c r="L465" s="222"/>
      <c r="M465" s="223"/>
      <c r="N465" s="224"/>
      <c r="O465" s="224"/>
      <c r="P465" s="224"/>
      <c r="Q465" s="224"/>
      <c r="R465" s="224"/>
      <c r="S465" s="224"/>
      <c r="T465" s="225"/>
      <c r="AT465" s="226" t="s">
        <v>152</v>
      </c>
      <c r="AU465" s="226" t="s">
        <v>85</v>
      </c>
      <c r="AV465" s="14" t="s">
        <v>149</v>
      </c>
      <c r="AW465" s="14" t="s">
        <v>31</v>
      </c>
      <c r="AX465" s="14" t="s">
        <v>83</v>
      </c>
      <c r="AY465" s="226" t="s">
        <v>141</v>
      </c>
    </row>
    <row r="466" spans="1:65" s="12" customFormat="1" ht="22.75" customHeight="1" x14ac:dyDescent="0.25">
      <c r="B466" s="170"/>
      <c r="C466" s="171"/>
      <c r="D466" s="172" t="s">
        <v>74</v>
      </c>
      <c r="E466" s="184" t="s">
        <v>179</v>
      </c>
      <c r="F466" s="184" t="s">
        <v>202</v>
      </c>
      <c r="G466" s="171"/>
      <c r="H466" s="171"/>
      <c r="I466" s="174"/>
      <c r="J466" s="185">
        <f>BK466</f>
        <v>0</v>
      </c>
      <c r="K466" s="171"/>
      <c r="L466" s="176"/>
      <c r="M466" s="177"/>
      <c r="N466" s="178"/>
      <c r="O466" s="178"/>
      <c r="P466" s="179">
        <f>SUM(P467:P686)</f>
        <v>0</v>
      </c>
      <c r="Q466" s="178"/>
      <c r="R466" s="179">
        <f>SUM(R467:R686)</f>
        <v>0</v>
      </c>
      <c r="S466" s="178"/>
      <c r="T466" s="180">
        <f>SUM(T467:T686)</f>
        <v>0</v>
      </c>
      <c r="AR466" s="181" t="s">
        <v>83</v>
      </c>
      <c r="AT466" s="182" t="s">
        <v>74</v>
      </c>
      <c r="AU466" s="182" t="s">
        <v>83</v>
      </c>
      <c r="AY466" s="181" t="s">
        <v>141</v>
      </c>
      <c r="BK466" s="183">
        <f>SUM(BK467:BK686)</f>
        <v>0</v>
      </c>
    </row>
    <row r="467" spans="1:65" s="2" customFormat="1" ht="16.5" customHeight="1" x14ac:dyDescent="0.2">
      <c r="A467" s="34"/>
      <c r="B467" s="35"/>
      <c r="C467" s="238" t="s">
        <v>185</v>
      </c>
      <c r="D467" s="238" t="s">
        <v>204</v>
      </c>
      <c r="E467" s="239" t="s">
        <v>666</v>
      </c>
      <c r="F467" s="240" t="s">
        <v>667</v>
      </c>
      <c r="G467" s="241" t="s">
        <v>146</v>
      </c>
      <c r="H467" s="242">
        <v>4860</v>
      </c>
      <c r="I467" s="243"/>
      <c r="J467" s="244">
        <f>ROUND(I467*H467,2)</f>
        <v>0</v>
      </c>
      <c r="K467" s="240" t="s">
        <v>147</v>
      </c>
      <c r="L467" s="39"/>
      <c r="M467" s="245" t="s">
        <v>1</v>
      </c>
      <c r="N467" s="246" t="s">
        <v>40</v>
      </c>
      <c r="O467" s="71"/>
      <c r="P467" s="196">
        <f>O467*H467</f>
        <v>0</v>
      </c>
      <c r="Q467" s="196">
        <v>0</v>
      </c>
      <c r="R467" s="196">
        <f>Q467*H467</f>
        <v>0</v>
      </c>
      <c r="S467" s="196">
        <v>0</v>
      </c>
      <c r="T467" s="197">
        <f>S467*H467</f>
        <v>0</v>
      </c>
      <c r="U467" s="34"/>
      <c r="V467" s="34"/>
      <c r="W467" s="34"/>
      <c r="X467" s="34"/>
      <c r="Y467" s="34"/>
      <c r="Z467" s="34"/>
      <c r="AA467" s="34"/>
      <c r="AB467" s="34"/>
      <c r="AC467" s="34"/>
      <c r="AD467" s="34"/>
      <c r="AE467" s="34"/>
      <c r="AR467" s="198" t="s">
        <v>149</v>
      </c>
      <c r="AT467" s="198" t="s">
        <v>204</v>
      </c>
      <c r="AU467" s="198" t="s">
        <v>85</v>
      </c>
      <c r="AY467" s="17" t="s">
        <v>141</v>
      </c>
      <c r="BE467" s="199">
        <f>IF(N467="základní",J467,0)</f>
        <v>0</v>
      </c>
      <c r="BF467" s="199">
        <f>IF(N467="snížená",J467,0)</f>
        <v>0</v>
      </c>
      <c r="BG467" s="199">
        <f>IF(N467="zákl. přenesená",J467,0)</f>
        <v>0</v>
      </c>
      <c r="BH467" s="199">
        <f>IF(N467="sníž. přenesená",J467,0)</f>
        <v>0</v>
      </c>
      <c r="BI467" s="199">
        <f>IF(N467="nulová",J467,0)</f>
        <v>0</v>
      </c>
      <c r="BJ467" s="17" t="s">
        <v>83</v>
      </c>
      <c r="BK467" s="199">
        <f>ROUND(I467*H467,2)</f>
        <v>0</v>
      </c>
      <c r="BL467" s="17" t="s">
        <v>149</v>
      </c>
      <c r="BM467" s="198" t="s">
        <v>668</v>
      </c>
    </row>
    <row r="468" spans="1:65" s="2" customFormat="1" ht="27" x14ac:dyDescent="0.2">
      <c r="A468" s="34"/>
      <c r="B468" s="35"/>
      <c r="C468" s="36"/>
      <c r="D468" s="200" t="s">
        <v>151</v>
      </c>
      <c r="E468" s="36"/>
      <c r="F468" s="201" t="s">
        <v>669</v>
      </c>
      <c r="G468" s="36"/>
      <c r="H468" s="36"/>
      <c r="I468" s="202"/>
      <c r="J468" s="36"/>
      <c r="K468" s="36"/>
      <c r="L468" s="39"/>
      <c r="M468" s="203"/>
      <c r="N468" s="204"/>
      <c r="O468" s="71"/>
      <c r="P468" s="71"/>
      <c r="Q468" s="71"/>
      <c r="R468" s="71"/>
      <c r="S468" s="71"/>
      <c r="T468" s="72"/>
      <c r="U468" s="34"/>
      <c r="V468" s="34"/>
      <c r="W468" s="34"/>
      <c r="X468" s="34"/>
      <c r="Y468" s="34"/>
      <c r="Z468" s="34"/>
      <c r="AA468" s="34"/>
      <c r="AB468" s="34"/>
      <c r="AC468" s="34"/>
      <c r="AD468" s="34"/>
      <c r="AE468" s="34"/>
      <c r="AT468" s="17" t="s">
        <v>151</v>
      </c>
      <c r="AU468" s="17" t="s">
        <v>85</v>
      </c>
    </row>
    <row r="469" spans="1:65" s="15" customFormat="1" x14ac:dyDescent="0.2">
      <c r="B469" s="227"/>
      <c r="C469" s="228"/>
      <c r="D469" s="200" t="s">
        <v>152</v>
      </c>
      <c r="E469" s="229" t="s">
        <v>1</v>
      </c>
      <c r="F469" s="230" t="s">
        <v>670</v>
      </c>
      <c r="G469" s="228"/>
      <c r="H469" s="229" t="s">
        <v>1</v>
      </c>
      <c r="I469" s="231"/>
      <c r="J469" s="228"/>
      <c r="K469" s="228"/>
      <c r="L469" s="232"/>
      <c r="M469" s="233"/>
      <c r="N469" s="234"/>
      <c r="O469" s="234"/>
      <c r="P469" s="234"/>
      <c r="Q469" s="234"/>
      <c r="R469" s="234"/>
      <c r="S469" s="234"/>
      <c r="T469" s="235"/>
      <c r="AT469" s="236" t="s">
        <v>152</v>
      </c>
      <c r="AU469" s="236" t="s">
        <v>85</v>
      </c>
      <c r="AV469" s="15" t="s">
        <v>83</v>
      </c>
      <c r="AW469" s="15" t="s">
        <v>31</v>
      </c>
      <c r="AX469" s="15" t="s">
        <v>75</v>
      </c>
      <c r="AY469" s="236" t="s">
        <v>141</v>
      </c>
    </row>
    <row r="470" spans="1:65" s="13" customFormat="1" x14ac:dyDescent="0.2">
      <c r="B470" s="205"/>
      <c r="C470" s="206"/>
      <c r="D470" s="200" t="s">
        <v>152</v>
      </c>
      <c r="E470" s="207" t="s">
        <v>1</v>
      </c>
      <c r="F470" s="208" t="s">
        <v>671</v>
      </c>
      <c r="G470" s="206"/>
      <c r="H470" s="209">
        <v>4860</v>
      </c>
      <c r="I470" s="210"/>
      <c r="J470" s="206"/>
      <c r="K470" s="206"/>
      <c r="L470" s="211"/>
      <c r="M470" s="212"/>
      <c r="N470" s="213"/>
      <c r="O470" s="213"/>
      <c r="P470" s="213"/>
      <c r="Q470" s="213"/>
      <c r="R470" s="213"/>
      <c r="S470" s="213"/>
      <c r="T470" s="214"/>
      <c r="AT470" s="215" t="s">
        <v>152</v>
      </c>
      <c r="AU470" s="215" t="s">
        <v>85</v>
      </c>
      <c r="AV470" s="13" t="s">
        <v>85</v>
      </c>
      <c r="AW470" s="13" t="s">
        <v>31</v>
      </c>
      <c r="AX470" s="13" t="s">
        <v>75</v>
      </c>
      <c r="AY470" s="215" t="s">
        <v>141</v>
      </c>
    </row>
    <row r="471" spans="1:65" s="14" customFormat="1" x14ac:dyDescent="0.2">
      <c r="B471" s="216"/>
      <c r="C471" s="217"/>
      <c r="D471" s="200" t="s">
        <v>152</v>
      </c>
      <c r="E471" s="218" t="s">
        <v>1</v>
      </c>
      <c r="F471" s="219" t="s">
        <v>156</v>
      </c>
      <c r="G471" s="217"/>
      <c r="H471" s="220">
        <v>4860</v>
      </c>
      <c r="I471" s="221"/>
      <c r="J471" s="217"/>
      <c r="K471" s="217"/>
      <c r="L471" s="222"/>
      <c r="M471" s="223"/>
      <c r="N471" s="224"/>
      <c r="O471" s="224"/>
      <c r="P471" s="224"/>
      <c r="Q471" s="224"/>
      <c r="R471" s="224"/>
      <c r="S471" s="224"/>
      <c r="T471" s="225"/>
      <c r="AT471" s="226" t="s">
        <v>152</v>
      </c>
      <c r="AU471" s="226" t="s">
        <v>85</v>
      </c>
      <c r="AV471" s="14" t="s">
        <v>149</v>
      </c>
      <c r="AW471" s="14" t="s">
        <v>31</v>
      </c>
      <c r="AX471" s="14" t="s">
        <v>83</v>
      </c>
      <c r="AY471" s="226" t="s">
        <v>141</v>
      </c>
    </row>
    <row r="472" spans="1:65" s="2" customFormat="1" ht="24.15" customHeight="1" x14ac:dyDescent="0.2">
      <c r="A472" s="34"/>
      <c r="B472" s="35"/>
      <c r="C472" s="238" t="s">
        <v>672</v>
      </c>
      <c r="D472" s="238" t="s">
        <v>204</v>
      </c>
      <c r="E472" s="239" t="s">
        <v>673</v>
      </c>
      <c r="F472" s="240" t="s">
        <v>674</v>
      </c>
      <c r="G472" s="241" t="s">
        <v>146</v>
      </c>
      <c r="H472" s="242">
        <v>4</v>
      </c>
      <c r="I472" s="243"/>
      <c r="J472" s="244">
        <f>ROUND(I472*H472,2)</f>
        <v>0</v>
      </c>
      <c r="K472" s="240" t="s">
        <v>147</v>
      </c>
      <c r="L472" s="39"/>
      <c r="M472" s="245" t="s">
        <v>1</v>
      </c>
      <c r="N472" s="246" t="s">
        <v>40</v>
      </c>
      <c r="O472" s="71"/>
      <c r="P472" s="196">
        <f>O472*H472</f>
        <v>0</v>
      </c>
      <c r="Q472" s="196">
        <v>0</v>
      </c>
      <c r="R472" s="196">
        <f>Q472*H472</f>
        <v>0</v>
      </c>
      <c r="S472" s="196">
        <v>0</v>
      </c>
      <c r="T472" s="197">
        <f>S472*H472</f>
        <v>0</v>
      </c>
      <c r="U472" s="34"/>
      <c r="V472" s="34"/>
      <c r="W472" s="34"/>
      <c r="X472" s="34"/>
      <c r="Y472" s="34"/>
      <c r="Z472" s="34"/>
      <c r="AA472" s="34"/>
      <c r="AB472" s="34"/>
      <c r="AC472" s="34"/>
      <c r="AD472" s="34"/>
      <c r="AE472" s="34"/>
      <c r="AR472" s="198" t="s">
        <v>149</v>
      </c>
      <c r="AT472" s="198" t="s">
        <v>204</v>
      </c>
      <c r="AU472" s="198" t="s">
        <v>85</v>
      </c>
      <c r="AY472" s="17" t="s">
        <v>141</v>
      </c>
      <c r="BE472" s="199">
        <f>IF(N472="základní",J472,0)</f>
        <v>0</v>
      </c>
      <c r="BF472" s="199">
        <f>IF(N472="snížená",J472,0)</f>
        <v>0</v>
      </c>
      <c r="BG472" s="199">
        <f>IF(N472="zákl. přenesená",J472,0)</f>
        <v>0</v>
      </c>
      <c r="BH472" s="199">
        <f>IF(N472="sníž. přenesená",J472,0)</f>
        <v>0</v>
      </c>
      <c r="BI472" s="199">
        <f>IF(N472="nulová",J472,0)</f>
        <v>0</v>
      </c>
      <c r="BJ472" s="17" t="s">
        <v>83</v>
      </c>
      <c r="BK472" s="199">
        <f>ROUND(I472*H472,2)</f>
        <v>0</v>
      </c>
      <c r="BL472" s="17" t="s">
        <v>149</v>
      </c>
      <c r="BM472" s="198" t="s">
        <v>675</v>
      </c>
    </row>
    <row r="473" spans="1:65" s="2" customFormat="1" ht="27" x14ac:dyDescent="0.2">
      <c r="A473" s="34"/>
      <c r="B473" s="35"/>
      <c r="C473" s="36"/>
      <c r="D473" s="200" t="s">
        <v>151</v>
      </c>
      <c r="E473" s="36"/>
      <c r="F473" s="201" t="s">
        <v>676</v>
      </c>
      <c r="G473" s="36"/>
      <c r="H473" s="36"/>
      <c r="I473" s="202"/>
      <c r="J473" s="36"/>
      <c r="K473" s="36"/>
      <c r="L473" s="39"/>
      <c r="M473" s="203"/>
      <c r="N473" s="204"/>
      <c r="O473" s="71"/>
      <c r="P473" s="71"/>
      <c r="Q473" s="71"/>
      <c r="R473" s="71"/>
      <c r="S473" s="71"/>
      <c r="T473" s="72"/>
      <c r="U473" s="34"/>
      <c r="V473" s="34"/>
      <c r="W473" s="34"/>
      <c r="X473" s="34"/>
      <c r="Y473" s="34"/>
      <c r="Z473" s="34"/>
      <c r="AA473" s="34"/>
      <c r="AB473" s="34"/>
      <c r="AC473" s="34"/>
      <c r="AD473" s="34"/>
      <c r="AE473" s="34"/>
      <c r="AT473" s="17" t="s">
        <v>151</v>
      </c>
      <c r="AU473" s="17" t="s">
        <v>85</v>
      </c>
    </row>
    <row r="474" spans="1:65" s="15" customFormat="1" x14ac:dyDescent="0.2">
      <c r="B474" s="227"/>
      <c r="C474" s="228"/>
      <c r="D474" s="200" t="s">
        <v>152</v>
      </c>
      <c r="E474" s="229" t="s">
        <v>1</v>
      </c>
      <c r="F474" s="230" t="s">
        <v>677</v>
      </c>
      <c r="G474" s="228"/>
      <c r="H474" s="229" t="s">
        <v>1</v>
      </c>
      <c r="I474" s="231"/>
      <c r="J474" s="228"/>
      <c r="K474" s="228"/>
      <c r="L474" s="232"/>
      <c r="M474" s="233"/>
      <c r="N474" s="234"/>
      <c r="O474" s="234"/>
      <c r="P474" s="234"/>
      <c r="Q474" s="234"/>
      <c r="R474" s="234"/>
      <c r="S474" s="234"/>
      <c r="T474" s="235"/>
      <c r="AT474" s="236" t="s">
        <v>152</v>
      </c>
      <c r="AU474" s="236" t="s">
        <v>85</v>
      </c>
      <c r="AV474" s="15" t="s">
        <v>83</v>
      </c>
      <c r="AW474" s="15" t="s">
        <v>31</v>
      </c>
      <c r="AX474" s="15" t="s">
        <v>75</v>
      </c>
      <c r="AY474" s="236" t="s">
        <v>141</v>
      </c>
    </row>
    <row r="475" spans="1:65" s="13" customFormat="1" x14ac:dyDescent="0.2">
      <c r="B475" s="205"/>
      <c r="C475" s="206"/>
      <c r="D475" s="200" t="s">
        <v>152</v>
      </c>
      <c r="E475" s="207" t="s">
        <v>1</v>
      </c>
      <c r="F475" s="208" t="s">
        <v>149</v>
      </c>
      <c r="G475" s="206"/>
      <c r="H475" s="209">
        <v>4</v>
      </c>
      <c r="I475" s="210"/>
      <c r="J475" s="206"/>
      <c r="K475" s="206"/>
      <c r="L475" s="211"/>
      <c r="M475" s="212"/>
      <c r="N475" s="213"/>
      <c r="O475" s="213"/>
      <c r="P475" s="213"/>
      <c r="Q475" s="213"/>
      <c r="R475" s="213"/>
      <c r="S475" s="213"/>
      <c r="T475" s="214"/>
      <c r="AT475" s="215" t="s">
        <v>152</v>
      </c>
      <c r="AU475" s="215" t="s">
        <v>85</v>
      </c>
      <c r="AV475" s="13" t="s">
        <v>85</v>
      </c>
      <c r="AW475" s="13" t="s">
        <v>31</v>
      </c>
      <c r="AX475" s="13" t="s">
        <v>75</v>
      </c>
      <c r="AY475" s="215" t="s">
        <v>141</v>
      </c>
    </row>
    <row r="476" spans="1:65" s="14" customFormat="1" x14ac:dyDescent="0.2">
      <c r="B476" s="216"/>
      <c r="C476" s="217"/>
      <c r="D476" s="200" t="s">
        <v>152</v>
      </c>
      <c r="E476" s="218" t="s">
        <v>1</v>
      </c>
      <c r="F476" s="219" t="s">
        <v>156</v>
      </c>
      <c r="G476" s="217"/>
      <c r="H476" s="220">
        <v>4</v>
      </c>
      <c r="I476" s="221"/>
      <c r="J476" s="217"/>
      <c r="K476" s="217"/>
      <c r="L476" s="222"/>
      <c r="M476" s="223"/>
      <c r="N476" s="224"/>
      <c r="O476" s="224"/>
      <c r="P476" s="224"/>
      <c r="Q476" s="224"/>
      <c r="R476" s="224"/>
      <c r="S476" s="224"/>
      <c r="T476" s="225"/>
      <c r="AT476" s="226" t="s">
        <v>152</v>
      </c>
      <c r="AU476" s="226" t="s">
        <v>85</v>
      </c>
      <c r="AV476" s="14" t="s">
        <v>149</v>
      </c>
      <c r="AW476" s="14" t="s">
        <v>31</v>
      </c>
      <c r="AX476" s="14" t="s">
        <v>83</v>
      </c>
      <c r="AY476" s="226" t="s">
        <v>141</v>
      </c>
    </row>
    <row r="477" spans="1:65" s="2" customFormat="1" ht="24.15" customHeight="1" x14ac:dyDescent="0.2">
      <c r="A477" s="34"/>
      <c r="B477" s="35"/>
      <c r="C477" s="238" t="s">
        <v>678</v>
      </c>
      <c r="D477" s="238" t="s">
        <v>204</v>
      </c>
      <c r="E477" s="239" t="s">
        <v>679</v>
      </c>
      <c r="F477" s="240" t="s">
        <v>680</v>
      </c>
      <c r="G477" s="241" t="s">
        <v>146</v>
      </c>
      <c r="H477" s="242">
        <v>4</v>
      </c>
      <c r="I477" s="243"/>
      <c r="J477" s="244">
        <f>ROUND(I477*H477,2)</f>
        <v>0</v>
      </c>
      <c r="K477" s="240" t="s">
        <v>147</v>
      </c>
      <c r="L477" s="39"/>
      <c r="M477" s="245" t="s">
        <v>1</v>
      </c>
      <c r="N477" s="246" t="s">
        <v>40</v>
      </c>
      <c r="O477" s="71"/>
      <c r="P477" s="196">
        <f>O477*H477</f>
        <v>0</v>
      </c>
      <c r="Q477" s="196">
        <v>0</v>
      </c>
      <c r="R477" s="196">
        <f>Q477*H477</f>
        <v>0</v>
      </c>
      <c r="S477" s="196">
        <v>0</v>
      </c>
      <c r="T477" s="197">
        <f>S477*H477</f>
        <v>0</v>
      </c>
      <c r="U477" s="34"/>
      <c r="V477" s="34"/>
      <c r="W477" s="34"/>
      <c r="X477" s="34"/>
      <c r="Y477" s="34"/>
      <c r="Z477" s="34"/>
      <c r="AA477" s="34"/>
      <c r="AB477" s="34"/>
      <c r="AC477" s="34"/>
      <c r="AD477" s="34"/>
      <c r="AE477" s="34"/>
      <c r="AR477" s="198" t="s">
        <v>149</v>
      </c>
      <c r="AT477" s="198" t="s">
        <v>204</v>
      </c>
      <c r="AU477" s="198" t="s">
        <v>85</v>
      </c>
      <c r="AY477" s="17" t="s">
        <v>141</v>
      </c>
      <c r="BE477" s="199">
        <f>IF(N477="základní",J477,0)</f>
        <v>0</v>
      </c>
      <c r="BF477" s="199">
        <f>IF(N477="snížená",J477,0)</f>
        <v>0</v>
      </c>
      <c r="BG477" s="199">
        <f>IF(N477="zákl. přenesená",J477,0)</f>
        <v>0</v>
      </c>
      <c r="BH477" s="199">
        <f>IF(N477="sníž. přenesená",J477,0)</f>
        <v>0</v>
      </c>
      <c r="BI477" s="199">
        <f>IF(N477="nulová",J477,0)</f>
        <v>0</v>
      </c>
      <c r="BJ477" s="17" t="s">
        <v>83</v>
      </c>
      <c r="BK477" s="199">
        <f>ROUND(I477*H477,2)</f>
        <v>0</v>
      </c>
      <c r="BL477" s="17" t="s">
        <v>149</v>
      </c>
      <c r="BM477" s="198" t="s">
        <v>681</v>
      </c>
    </row>
    <row r="478" spans="1:65" s="2" customFormat="1" ht="27" x14ac:dyDescent="0.2">
      <c r="A478" s="34"/>
      <c r="B478" s="35"/>
      <c r="C478" s="36"/>
      <c r="D478" s="200" t="s">
        <v>151</v>
      </c>
      <c r="E478" s="36"/>
      <c r="F478" s="201" t="s">
        <v>682</v>
      </c>
      <c r="G478" s="36"/>
      <c r="H478" s="36"/>
      <c r="I478" s="202"/>
      <c r="J478" s="36"/>
      <c r="K478" s="36"/>
      <c r="L478" s="39"/>
      <c r="M478" s="203"/>
      <c r="N478" s="204"/>
      <c r="O478" s="71"/>
      <c r="P478" s="71"/>
      <c r="Q478" s="71"/>
      <c r="R478" s="71"/>
      <c r="S478" s="71"/>
      <c r="T478" s="72"/>
      <c r="U478" s="34"/>
      <c r="V478" s="34"/>
      <c r="W478" s="34"/>
      <c r="X478" s="34"/>
      <c r="Y478" s="34"/>
      <c r="Z478" s="34"/>
      <c r="AA478" s="34"/>
      <c r="AB478" s="34"/>
      <c r="AC478" s="34"/>
      <c r="AD478" s="34"/>
      <c r="AE478" s="34"/>
      <c r="AT478" s="17" t="s">
        <v>151</v>
      </c>
      <c r="AU478" s="17" t="s">
        <v>85</v>
      </c>
    </row>
    <row r="479" spans="1:65" s="15" customFormat="1" x14ac:dyDescent="0.2">
      <c r="B479" s="227"/>
      <c r="C479" s="228"/>
      <c r="D479" s="200" t="s">
        <v>152</v>
      </c>
      <c r="E479" s="229" t="s">
        <v>1</v>
      </c>
      <c r="F479" s="230" t="s">
        <v>677</v>
      </c>
      <c r="G479" s="228"/>
      <c r="H479" s="229" t="s">
        <v>1</v>
      </c>
      <c r="I479" s="231"/>
      <c r="J479" s="228"/>
      <c r="K479" s="228"/>
      <c r="L479" s="232"/>
      <c r="M479" s="233"/>
      <c r="N479" s="234"/>
      <c r="O479" s="234"/>
      <c r="P479" s="234"/>
      <c r="Q479" s="234"/>
      <c r="R479" s="234"/>
      <c r="S479" s="234"/>
      <c r="T479" s="235"/>
      <c r="AT479" s="236" t="s">
        <v>152</v>
      </c>
      <c r="AU479" s="236" t="s">
        <v>85</v>
      </c>
      <c r="AV479" s="15" t="s">
        <v>83</v>
      </c>
      <c r="AW479" s="15" t="s">
        <v>31</v>
      </c>
      <c r="AX479" s="15" t="s">
        <v>75</v>
      </c>
      <c r="AY479" s="236" t="s">
        <v>141</v>
      </c>
    </row>
    <row r="480" spans="1:65" s="13" customFormat="1" x14ac:dyDescent="0.2">
      <c r="B480" s="205"/>
      <c r="C480" s="206"/>
      <c r="D480" s="200" t="s">
        <v>152</v>
      </c>
      <c r="E480" s="207" t="s">
        <v>1</v>
      </c>
      <c r="F480" s="208" t="s">
        <v>149</v>
      </c>
      <c r="G480" s="206"/>
      <c r="H480" s="209">
        <v>4</v>
      </c>
      <c r="I480" s="210"/>
      <c r="J480" s="206"/>
      <c r="K480" s="206"/>
      <c r="L480" s="211"/>
      <c r="M480" s="212"/>
      <c r="N480" s="213"/>
      <c r="O480" s="213"/>
      <c r="P480" s="213"/>
      <c r="Q480" s="213"/>
      <c r="R480" s="213"/>
      <c r="S480" s="213"/>
      <c r="T480" s="214"/>
      <c r="AT480" s="215" t="s">
        <v>152</v>
      </c>
      <c r="AU480" s="215" t="s">
        <v>85</v>
      </c>
      <c r="AV480" s="13" t="s">
        <v>85</v>
      </c>
      <c r="AW480" s="13" t="s">
        <v>31</v>
      </c>
      <c r="AX480" s="13" t="s">
        <v>75</v>
      </c>
      <c r="AY480" s="215" t="s">
        <v>141</v>
      </c>
    </row>
    <row r="481" spans="1:65" s="14" customFormat="1" x14ac:dyDescent="0.2">
      <c r="B481" s="216"/>
      <c r="C481" s="217"/>
      <c r="D481" s="200" t="s">
        <v>152</v>
      </c>
      <c r="E481" s="218" t="s">
        <v>1</v>
      </c>
      <c r="F481" s="219" t="s">
        <v>156</v>
      </c>
      <c r="G481" s="217"/>
      <c r="H481" s="220">
        <v>4</v>
      </c>
      <c r="I481" s="221"/>
      <c r="J481" s="217"/>
      <c r="K481" s="217"/>
      <c r="L481" s="222"/>
      <c r="M481" s="223"/>
      <c r="N481" s="224"/>
      <c r="O481" s="224"/>
      <c r="P481" s="224"/>
      <c r="Q481" s="224"/>
      <c r="R481" s="224"/>
      <c r="S481" s="224"/>
      <c r="T481" s="225"/>
      <c r="AT481" s="226" t="s">
        <v>152</v>
      </c>
      <c r="AU481" s="226" t="s">
        <v>85</v>
      </c>
      <c r="AV481" s="14" t="s">
        <v>149</v>
      </c>
      <c r="AW481" s="14" t="s">
        <v>31</v>
      </c>
      <c r="AX481" s="14" t="s">
        <v>83</v>
      </c>
      <c r="AY481" s="226" t="s">
        <v>141</v>
      </c>
    </row>
    <row r="482" spans="1:65" s="2" customFormat="1" ht="16.5" customHeight="1" x14ac:dyDescent="0.2">
      <c r="A482" s="34"/>
      <c r="B482" s="35"/>
      <c r="C482" s="238" t="s">
        <v>683</v>
      </c>
      <c r="D482" s="238" t="s">
        <v>204</v>
      </c>
      <c r="E482" s="239" t="s">
        <v>205</v>
      </c>
      <c r="F482" s="240" t="s">
        <v>206</v>
      </c>
      <c r="G482" s="241" t="s">
        <v>146</v>
      </c>
      <c r="H482" s="242">
        <v>168</v>
      </c>
      <c r="I482" s="243"/>
      <c r="J482" s="244">
        <f>ROUND(I482*H482,2)</f>
        <v>0</v>
      </c>
      <c r="K482" s="240" t="s">
        <v>147</v>
      </c>
      <c r="L482" s="39"/>
      <c r="M482" s="245" t="s">
        <v>1</v>
      </c>
      <c r="N482" s="246" t="s">
        <v>40</v>
      </c>
      <c r="O482" s="71"/>
      <c r="P482" s="196">
        <f>O482*H482</f>
        <v>0</v>
      </c>
      <c r="Q482" s="196">
        <v>0</v>
      </c>
      <c r="R482" s="196">
        <f>Q482*H482</f>
        <v>0</v>
      </c>
      <c r="S482" s="196">
        <v>0</v>
      </c>
      <c r="T482" s="197">
        <f>S482*H482</f>
        <v>0</v>
      </c>
      <c r="U482" s="34"/>
      <c r="V482" s="34"/>
      <c r="W482" s="34"/>
      <c r="X482" s="34"/>
      <c r="Y482" s="34"/>
      <c r="Z482" s="34"/>
      <c r="AA482" s="34"/>
      <c r="AB482" s="34"/>
      <c r="AC482" s="34"/>
      <c r="AD482" s="34"/>
      <c r="AE482" s="34"/>
      <c r="AR482" s="198" t="s">
        <v>149</v>
      </c>
      <c r="AT482" s="198" t="s">
        <v>204</v>
      </c>
      <c r="AU482" s="198" t="s">
        <v>85</v>
      </c>
      <c r="AY482" s="17" t="s">
        <v>141</v>
      </c>
      <c r="BE482" s="199">
        <f>IF(N482="základní",J482,0)</f>
        <v>0</v>
      </c>
      <c r="BF482" s="199">
        <f>IF(N482="snížená",J482,0)</f>
        <v>0</v>
      </c>
      <c r="BG482" s="199">
        <f>IF(N482="zákl. přenesená",J482,0)</f>
        <v>0</v>
      </c>
      <c r="BH482" s="199">
        <f>IF(N482="sníž. přenesená",J482,0)</f>
        <v>0</v>
      </c>
      <c r="BI482" s="199">
        <f>IF(N482="nulová",J482,0)</f>
        <v>0</v>
      </c>
      <c r="BJ482" s="17" t="s">
        <v>83</v>
      </c>
      <c r="BK482" s="199">
        <f>ROUND(I482*H482,2)</f>
        <v>0</v>
      </c>
      <c r="BL482" s="17" t="s">
        <v>149</v>
      </c>
      <c r="BM482" s="198" t="s">
        <v>684</v>
      </c>
    </row>
    <row r="483" spans="1:65" s="2" customFormat="1" ht="27" x14ac:dyDescent="0.2">
      <c r="A483" s="34"/>
      <c r="B483" s="35"/>
      <c r="C483" s="36"/>
      <c r="D483" s="200" t="s">
        <v>151</v>
      </c>
      <c r="E483" s="36"/>
      <c r="F483" s="201" t="s">
        <v>208</v>
      </c>
      <c r="G483" s="36"/>
      <c r="H483" s="36"/>
      <c r="I483" s="202"/>
      <c r="J483" s="36"/>
      <c r="K483" s="36"/>
      <c r="L483" s="39"/>
      <c r="M483" s="203"/>
      <c r="N483" s="204"/>
      <c r="O483" s="71"/>
      <c r="P483" s="71"/>
      <c r="Q483" s="71"/>
      <c r="R483" s="71"/>
      <c r="S483" s="71"/>
      <c r="T483" s="72"/>
      <c r="U483" s="34"/>
      <c r="V483" s="34"/>
      <c r="W483" s="34"/>
      <c r="X483" s="34"/>
      <c r="Y483" s="34"/>
      <c r="Z483" s="34"/>
      <c r="AA483" s="34"/>
      <c r="AB483" s="34"/>
      <c r="AC483" s="34"/>
      <c r="AD483" s="34"/>
      <c r="AE483" s="34"/>
      <c r="AT483" s="17" t="s">
        <v>151</v>
      </c>
      <c r="AU483" s="17" t="s">
        <v>85</v>
      </c>
    </row>
    <row r="484" spans="1:65" s="15" customFormat="1" x14ac:dyDescent="0.2">
      <c r="B484" s="227"/>
      <c r="C484" s="228"/>
      <c r="D484" s="200" t="s">
        <v>152</v>
      </c>
      <c r="E484" s="229" t="s">
        <v>1</v>
      </c>
      <c r="F484" s="230" t="s">
        <v>685</v>
      </c>
      <c r="G484" s="228"/>
      <c r="H484" s="229" t="s">
        <v>1</v>
      </c>
      <c r="I484" s="231"/>
      <c r="J484" s="228"/>
      <c r="K484" s="228"/>
      <c r="L484" s="232"/>
      <c r="M484" s="233"/>
      <c r="N484" s="234"/>
      <c r="O484" s="234"/>
      <c r="P484" s="234"/>
      <c r="Q484" s="234"/>
      <c r="R484" s="234"/>
      <c r="S484" s="234"/>
      <c r="T484" s="235"/>
      <c r="AT484" s="236" t="s">
        <v>152</v>
      </c>
      <c r="AU484" s="236" t="s">
        <v>85</v>
      </c>
      <c r="AV484" s="15" t="s">
        <v>83</v>
      </c>
      <c r="AW484" s="15" t="s">
        <v>31</v>
      </c>
      <c r="AX484" s="15" t="s">
        <v>75</v>
      </c>
      <c r="AY484" s="236" t="s">
        <v>141</v>
      </c>
    </row>
    <row r="485" spans="1:65" s="13" customFormat="1" x14ac:dyDescent="0.2">
      <c r="B485" s="205"/>
      <c r="C485" s="206"/>
      <c r="D485" s="200" t="s">
        <v>152</v>
      </c>
      <c r="E485" s="207" t="s">
        <v>1</v>
      </c>
      <c r="F485" s="208" t="s">
        <v>686</v>
      </c>
      <c r="G485" s="206"/>
      <c r="H485" s="209">
        <v>128</v>
      </c>
      <c r="I485" s="210"/>
      <c r="J485" s="206"/>
      <c r="K485" s="206"/>
      <c r="L485" s="211"/>
      <c r="M485" s="212"/>
      <c r="N485" s="213"/>
      <c r="O485" s="213"/>
      <c r="P485" s="213"/>
      <c r="Q485" s="213"/>
      <c r="R485" s="213"/>
      <c r="S485" s="213"/>
      <c r="T485" s="214"/>
      <c r="AT485" s="215" t="s">
        <v>152</v>
      </c>
      <c r="AU485" s="215" t="s">
        <v>85</v>
      </c>
      <c r="AV485" s="13" t="s">
        <v>85</v>
      </c>
      <c r="AW485" s="13" t="s">
        <v>31</v>
      </c>
      <c r="AX485" s="13" t="s">
        <v>75</v>
      </c>
      <c r="AY485" s="215" t="s">
        <v>141</v>
      </c>
    </row>
    <row r="486" spans="1:65" s="15" customFormat="1" x14ac:dyDescent="0.2">
      <c r="B486" s="227"/>
      <c r="C486" s="228"/>
      <c r="D486" s="200" t="s">
        <v>152</v>
      </c>
      <c r="E486" s="229" t="s">
        <v>1</v>
      </c>
      <c r="F486" s="230" t="s">
        <v>687</v>
      </c>
      <c r="G486" s="228"/>
      <c r="H486" s="229" t="s">
        <v>1</v>
      </c>
      <c r="I486" s="231"/>
      <c r="J486" s="228"/>
      <c r="K486" s="228"/>
      <c r="L486" s="232"/>
      <c r="M486" s="233"/>
      <c r="N486" s="234"/>
      <c r="O486" s="234"/>
      <c r="P486" s="234"/>
      <c r="Q486" s="234"/>
      <c r="R486" s="234"/>
      <c r="S486" s="234"/>
      <c r="T486" s="235"/>
      <c r="AT486" s="236" t="s">
        <v>152</v>
      </c>
      <c r="AU486" s="236" t="s">
        <v>85</v>
      </c>
      <c r="AV486" s="15" t="s">
        <v>83</v>
      </c>
      <c r="AW486" s="15" t="s">
        <v>31</v>
      </c>
      <c r="AX486" s="15" t="s">
        <v>75</v>
      </c>
      <c r="AY486" s="236" t="s">
        <v>141</v>
      </c>
    </row>
    <row r="487" spans="1:65" s="13" customFormat="1" x14ac:dyDescent="0.2">
      <c r="B487" s="205"/>
      <c r="C487" s="206"/>
      <c r="D487" s="200" t="s">
        <v>152</v>
      </c>
      <c r="E487" s="207" t="s">
        <v>1</v>
      </c>
      <c r="F487" s="208" t="s">
        <v>587</v>
      </c>
      <c r="G487" s="206"/>
      <c r="H487" s="209">
        <v>40</v>
      </c>
      <c r="I487" s="210"/>
      <c r="J487" s="206"/>
      <c r="K487" s="206"/>
      <c r="L487" s="211"/>
      <c r="M487" s="212"/>
      <c r="N487" s="213"/>
      <c r="O487" s="213"/>
      <c r="P487" s="213"/>
      <c r="Q487" s="213"/>
      <c r="R487" s="213"/>
      <c r="S487" s="213"/>
      <c r="T487" s="214"/>
      <c r="AT487" s="215" t="s">
        <v>152</v>
      </c>
      <c r="AU487" s="215" t="s">
        <v>85</v>
      </c>
      <c r="AV487" s="13" t="s">
        <v>85</v>
      </c>
      <c r="AW487" s="13" t="s">
        <v>31</v>
      </c>
      <c r="AX487" s="13" t="s">
        <v>75</v>
      </c>
      <c r="AY487" s="215" t="s">
        <v>141</v>
      </c>
    </row>
    <row r="488" spans="1:65" s="14" customFormat="1" x14ac:dyDescent="0.2">
      <c r="B488" s="216"/>
      <c r="C488" s="217"/>
      <c r="D488" s="200" t="s">
        <v>152</v>
      </c>
      <c r="E488" s="218" t="s">
        <v>1</v>
      </c>
      <c r="F488" s="219" t="s">
        <v>156</v>
      </c>
      <c r="G488" s="217"/>
      <c r="H488" s="220">
        <v>168</v>
      </c>
      <c r="I488" s="221"/>
      <c r="J488" s="217"/>
      <c r="K488" s="217"/>
      <c r="L488" s="222"/>
      <c r="M488" s="223"/>
      <c r="N488" s="224"/>
      <c r="O488" s="224"/>
      <c r="P488" s="224"/>
      <c r="Q488" s="224"/>
      <c r="R488" s="224"/>
      <c r="S488" s="224"/>
      <c r="T488" s="225"/>
      <c r="AT488" s="226" t="s">
        <v>152</v>
      </c>
      <c r="AU488" s="226" t="s">
        <v>85</v>
      </c>
      <c r="AV488" s="14" t="s">
        <v>149</v>
      </c>
      <c r="AW488" s="14" t="s">
        <v>31</v>
      </c>
      <c r="AX488" s="14" t="s">
        <v>83</v>
      </c>
      <c r="AY488" s="226" t="s">
        <v>141</v>
      </c>
    </row>
    <row r="489" spans="1:65" s="2" customFormat="1" ht="24.15" customHeight="1" x14ac:dyDescent="0.2">
      <c r="A489" s="34"/>
      <c r="B489" s="35"/>
      <c r="C489" s="238" t="s">
        <v>688</v>
      </c>
      <c r="D489" s="238" t="s">
        <v>204</v>
      </c>
      <c r="E489" s="239" t="s">
        <v>689</v>
      </c>
      <c r="F489" s="240" t="s">
        <v>690</v>
      </c>
      <c r="G489" s="241" t="s">
        <v>243</v>
      </c>
      <c r="H489" s="242">
        <v>116.5</v>
      </c>
      <c r="I489" s="243"/>
      <c r="J489" s="244">
        <f>ROUND(I489*H489,2)</f>
        <v>0</v>
      </c>
      <c r="K489" s="240" t="s">
        <v>147</v>
      </c>
      <c r="L489" s="39"/>
      <c r="M489" s="245" t="s">
        <v>1</v>
      </c>
      <c r="N489" s="246" t="s">
        <v>40</v>
      </c>
      <c r="O489" s="71"/>
      <c r="P489" s="196">
        <f>O489*H489</f>
        <v>0</v>
      </c>
      <c r="Q489" s="196">
        <v>0</v>
      </c>
      <c r="R489" s="196">
        <f>Q489*H489</f>
        <v>0</v>
      </c>
      <c r="S489" s="196">
        <v>0</v>
      </c>
      <c r="T489" s="197">
        <f>S489*H489</f>
        <v>0</v>
      </c>
      <c r="U489" s="34"/>
      <c r="V489" s="34"/>
      <c r="W489" s="34"/>
      <c r="X489" s="34"/>
      <c r="Y489" s="34"/>
      <c r="Z489" s="34"/>
      <c r="AA489" s="34"/>
      <c r="AB489" s="34"/>
      <c r="AC489" s="34"/>
      <c r="AD489" s="34"/>
      <c r="AE489" s="34"/>
      <c r="AR489" s="198" t="s">
        <v>149</v>
      </c>
      <c r="AT489" s="198" t="s">
        <v>204</v>
      </c>
      <c r="AU489" s="198" t="s">
        <v>85</v>
      </c>
      <c r="AY489" s="17" t="s">
        <v>141</v>
      </c>
      <c r="BE489" s="199">
        <f>IF(N489="základní",J489,0)</f>
        <v>0</v>
      </c>
      <c r="BF489" s="199">
        <f>IF(N489="snížená",J489,0)</f>
        <v>0</v>
      </c>
      <c r="BG489" s="199">
        <f>IF(N489="zákl. přenesená",J489,0)</f>
        <v>0</v>
      </c>
      <c r="BH489" s="199">
        <f>IF(N489="sníž. přenesená",J489,0)</f>
        <v>0</v>
      </c>
      <c r="BI489" s="199">
        <f>IF(N489="nulová",J489,0)</f>
        <v>0</v>
      </c>
      <c r="BJ489" s="17" t="s">
        <v>83</v>
      </c>
      <c r="BK489" s="199">
        <f>ROUND(I489*H489,2)</f>
        <v>0</v>
      </c>
      <c r="BL489" s="17" t="s">
        <v>149</v>
      </c>
      <c r="BM489" s="198" t="s">
        <v>691</v>
      </c>
    </row>
    <row r="490" spans="1:65" s="2" customFormat="1" ht="36" x14ac:dyDescent="0.2">
      <c r="A490" s="34"/>
      <c r="B490" s="35"/>
      <c r="C490" s="36"/>
      <c r="D490" s="200" t="s">
        <v>151</v>
      </c>
      <c r="E490" s="36"/>
      <c r="F490" s="201" t="s">
        <v>692</v>
      </c>
      <c r="G490" s="36"/>
      <c r="H490" s="36"/>
      <c r="I490" s="202"/>
      <c r="J490" s="36"/>
      <c r="K490" s="36"/>
      <c r="L490" s="39"/>
      <c r="M490" s="203"/>
      <c r="N490" s="204"/>
      <c r="O490" s="71"/>
      <c r="P490" s="71"/>
      <c r="Q490" s="71"/>
      <c r="R490" s="71"/>
      <c r="S490" s="71"/>
      <c r="T490" s="72"/>
      <c r="U490" s="34"/>
      <c r="V490" s="34"/>
      <c r="W490" s="34"/>
      <c r="X490" s="34"/>
      <c r="Y490" s="34"/>
      <c r="Z490" s="34"/>
      <c r="AA490" s="34"/>
      <c r="AB490" s="34"/>
      <c r="AC490" s="34"/>
      <c r="AD490" s="34"/>
      <c r="AE490" s="34"/>
      <c r="AT490" s="17" t="s">
        <v>151</v>
      </c>
      <c r="AU490" s="17" t="s">
        <v>85</v>
      </c>
    </row>
    <row r="491" spans="1:65" s="15" customFormat="1" x14ac:dyDescent="0.2">
      <c r="B491" s="227"/>
      <c r="C491" s="228"/>
      <c r="D491" s="200" t="s">
        <v>152</v>
      </c>
      <c r="E491" s="229" t="s">
        <v>1</v>
      </c>
      <c r="F491" s="230" t="s">
        <v>693</v>
      </c>
      <c r="G491" s="228"/>
      <c r="H491" s="229" t="s">
        <v>1</v>
      </c>
      <c r="I491" s="231"/>
      <c r="J491" s="228"/>
      <c r="K491" s="228"/>
      <c r="L491" s="232"/>
      <c r="M491" s="233"/>
      <c r="N491" s="234"/>
      <c r="O491" s="234"/>
      <c r="P491" s="234"/>
      <c r="Q491" s="234"/>
      <c r="R491" s="234"/>
      <c r="S491" s="234"/>
      <c r="T491" s="235"/>
      <c r="AT491" s="236" t="s">
        <v>152</v>
      </c>
      <c r="AU491" s="236" t="s">
        <v>85</v>
      </c>
      <c r="AV491" s="15" t="s">
        <v>83</v>
      </c>
      <c r="AW491" s="15" t="s">
        <v>31</v>
      </c>
      <c r="AX491" s="15" t="s">
        <v>75</v>
      </c>
      <c r="AY491" s="236" t="s">
        <v>141</v>
      </c>
    </row>
    <row r="492" spans="1:65" s="13" customFormat="1" x14ac:dyDescent="0.2">
      <c r="B492" s="205"/>
      <c r="C492" s="206"/>
      <c r="D492" s="200" t="s">
        <v>152</v>
      </c>
      <c r="E492" s="207" t="s">
        <v>1</v>
      </c>
      <c r="F492" s="208" t="s">
        <v>694</v>
      </c>
      <c r="G492" s="206"/>
      <c r="H492" s="209">
        <v>116.5</v>
      </c>
      <c r="I492" s="210"/>
      <c r="J492" s="206"/>
      <c r="K492" s="206"/>
      <c r="L492" s="211"/>
      <c r="M492" s="212"/>
      <c r="N492" s="213"/>
      <c r="O492" s="213"/>
      <c r="P492" s="213"/>
      <c r="Q492" s="213"/>
      <c r="R492" s="213"/>
      <c r="S492" s="213"/>
      <c r="T492" s="214"/>
      <c r="AT492" s="215" t="s">
        <v>152</v>
      </c>
      <c r="AU492" s="215" t="s">
        <v>85</v>
      </c>
      <c r="AV492" s="13" t="s">
        <v>85</v>
      </c>
      <c r="AW492" s="13" t="s">
        <v>31</v>
      </c>
      <c r="AX492" s="13" t="s">
        <v>75</v>
      </c>
      <c r="AY492" s="215" t="s">
        <v>141</v>
      </c>
    </row>
    <row r="493" spans="1:65" s="14" customFormat="1" x14ac:dyDescent="0.2">
      <c r="B493" s="216"/>
      <c r="C493" s="217"/>
      <c r="D493" s="200" t="s">
        <v>152</v>
      </c>
      <c r="E493" s="218" t="s">
        <v>1</v>
      </c>
      <c r="F493" s="219" t="s">
        <v>156</v>
      </c>
      <c r="G493" s="217"/>
      <c r="H493" s="220">
        <v>116.5</v>
      </c>
      <c r="I493" s="221"/>
      <c r="J493" s="217"/>
      <c r="K493" s="217"/>
      <c r="L493" s="222"/>
      <c r="M493" s="223"/>
      <c r="N493" s="224"/>
      <c r="O493" s="224"/>
      <c r="P493" s="224"/>
      <c r="Q493" s="224"/>
      <c r="R493" s="224"/>
      <c r="S493" s="224"/>
      <c r="T493" s="225"/>
      <c r="AT493" s="226" t="s">
        <v>152</v>
      </c>
      <c r="AU493" s="226" t="s">
        <v>85</v>
      </c>
      <c r="AV493" s="14" t="s">
        <v>149</v>
      </c>
      <c r="AW493" s="14" t="s">
        <v>31</v>
      </c>
      <c r="AX493" s="14" t="s">
        <v>83</v>
      </c>
      <c r="AY493" s="226" t="s">
        <v>141</v>
      </c>
    </row>
    <row r="494" spans="1:65" s="2" customFormat="1" ht="24.15" customHeight="1" x14ac:dyDescent="0.2">
      <c r="A494" s="34"/>
      <c r="B494" s="35"/>
      <c r="C494" s="238" t="s">
        <v>695</v>
      </c>
      <c r="D494" s="238" t="s">
        <v>204</v>
      </c>
      <c r="E494" s="239" t="s">
        <v>696</v>
      </c>
      <c r="F494" s="240" t="s">
        <v>697</v>
      </c>
      <c r="G494" s="241" t="s">
        <v>243</v>
      </c>
      <c r="H494" s="242">
        <v>116.5</v>
      </c>
      <c r="I494" s="243"/>
      <c r="J494" s="244">
        <f>ROUND(I494*H494,2)</f>
        <v>0</v>
      </c>
      <c r="K494" s="240" t="s">
        <v>147</v>
      </c>
      <c r="L494" s="39"/>
      <c r="M494" s="245" t="s">
        <v>1</v>
      </c>
      <c r="N494" s="246" t="s">
        <v>40</v>
      </c>
      <c r="O494" s="71"/>
      <c r="P494" s="196">
        <f>O494*H494</f>
        <v>0</v>
      </c>
      <c r="Q494" s="196">
        <v>0</v>
      </c>
      <c r="R494" s="196">
        <f>Q494*H494</f>
        <v>0</v>
      </c>
      <c r="S494" s="196">
        <v>0</v>
      </c>
      <c r="T494" s="197">
        <f>S494*H494</f>
        <v>0</v>
      </c>
      <c r="U494" s="34"/>
      <c r="V494" s="34"/>
      <c r="W494" s="34"/>
      <c r="X494" s="34"/>
      <c r="Y494" s="34"/>
      <c r="Z494" s="34"/>
      <c r="AA494" s="34"/>
      <c r="AB494" s="34"/>
      <c r="AC494" s="34"/>
      <c r="AD494" s="34"/>
      <c r="AE494" s="34"/>
      <c r="AR494" s="198" t="s">
        <v>149</v>
      </c>
      <c r="AT494" s="198" t="s">
        <v>204</v>
      </c>
      <c r="AU494" s="198" t="s">
        <v>85</v>
      </c>
      <c r="AY494" s="17" t="s">
        <v>141</v>
      </c>
      <c r="BE494" s="199">
        <f>IF(N494="základní",J494,0)</f>
        <v>0</v>
      </c>
      <c r="BF494" s="199">
        <f>IF(N494="snížená",J494,0)</f>
        <v>0</v>
      </c>
      <c r="BG494" s="199">
        <f>IF(N494="zákl. přenesená",J494,0)</f>
        <v>0</v>
      </c>
      <c r="BH494" s="199">
        <f>IF(N494="sníž. přenesená",J494,0)</f>
        <v>0</v>
      </c>
      <c r="BI494" s="199">
        <f>IF(N494="nulová",J494,0)</f>
        <v>0</v>
      </c>
      <c r="BJ494" s="17" t="s">
        <v>83</v>
      </c>
      <c r="BK494" s="199">
        <f>ROUND(I494*H494,2)</f>
        <v>0</v>
      </c>
      <c r="BL494" s="17" t="s">
        <v>149</v>
      </c>
      <c r="BM494" s="198" t="s">
        <v>698</v>
      </c>
    </row>
    <row r="495" spans="1:65" s="2" customFormat="1" ht="27" x14ac:dyDescent="0.2">
      <c r="A495" s="34"/>
      <c r="B495" s="35"/>
      <c r="C495" s="36"/>
      <c r="D495" s="200" t="s">
        <v>151</v>
      </c>
      <c r="E495" s="36"/>
      <c r="F495" s="201" t="s">
        <v>699</v>
      </c>
      <c r="G495" s="36"/>
      <c r="H495" s="36"/>
      <c r="I495" s="202"/>
      <c r="J495" s="36"/>
      <c r="K495" s="36"/>
      <c r="L495" s="39"/>
      <c r="M495" s="203"/>
      <c r="N495" s="204"/>
      <c r="O495" s="71"/>
      <c r="P495" s="71"/>
      <c r="Q495" s="71"/>
      <c r="R495" s="71"/>
      <c r="S495" s="71"/>
      <c r="T495" s="72"/>
      <c r="U495" s="34"/>
      <c r="V495" s="34"/>
      <c r="W495" s="34"/>
      <c r="X495" s="34"/>
      <c r="Y495" s="34"/>
      <c r="Z495" s="34"/>
      <c r="AA495" s="34"/>
      <c r="AB495" s="34"/>
      <c r="AC495" s="34"/>
      <c r="AD495" s="34"/>
      <c r="AE495" s="34"/>
      <c r="AT495" s="17" t="s">
        <v>151</v>
      </c>
      <c r="AU495" s="17" t="s">
        <v>85</v>
      </c>
    </row>
    <row r="496" spans="1:65" s="15" customFormat="1" x14ac:dyDescent="0.2">
      <c r="B496" s="227"/>
      <c r="C496" s="228"/>
      <c r="D496" s="200" t="s">
        <v>152</v>
      </c>
      <c r="E496" s="229" t="s">
        <v>1</v>
      </c>
      <c r="F496" s="230" t="s">
        <v>693</v>
      </c>
      <c r="G496" s="228"/>
      <c r="H496" s="229" t="s">
        <v>1</v>
      </c>
      <c r="I496" s="231"/>
      <c r="J496" s="228"/>
      <c r="K496" s="228"/>
      <c r="L496" s="232"/>
      <c r="M496" s="233"/>
      <c r="N496" s="234"/>
      <c r="O496" s="234"/>
      <c r="P496" s="234"/>
      <c r="Q496" s="234"/>
      <c r="R496" s="234"/>
      <c r="S496" s="234"/>
      <c r="T496" s="235"/>
      <c r="AT496" s="236" t="s">
        <v>152</v>
      </c>
      <c r="AU496" s="236" t="s">
        <v>85</v>
      </c>
      <c r="AV496" s="15" t="s">
        <v>83</v>
      </c>
      <c r="AW496" s="15" t="s">
        <v>31</v>
      </c>
      <c r="AX496" s="15" t="s">
        <v>75</v>
      </c>
      <c r="AY496" s="236" t="s">
        <v>141</v>
      </c>
    </row>
    <row r="497" spans="1:65" s="13" customFormat="1" x14ac:dyDescent="0.2">
      <c r="B497" s="205"/>
      <c r="C497" s="206"/>
      <c r="D497" s="200" t="s">
        <v>152</v>
      </c>
      <c r="E497" s="207" t="s">
        <v>1</v>
      </c>
      <c r="F497" s="208" t="s">
        <v>694</v>
      </c>
      <c r="G497" s="206"/>
      <c r="H497" s="209">
        <v>116.5</v>
      </c>
      <c r="I497" s="210"/>
      <c r="J497" s="206"/>
      <c r="K497" s="206"/>
      <c r="L497" s="211"/>
      <c r="M497" s="212"/>
      <c r="N497" s="213"/>
      <c r="O497" s="213"/>
      <c r="P497" s="213"/>
      <c r="Q497" s="213"/>
      <c r="R497" s="213"/>
      <c r="S497" s="213"/>
      <c r="T497" s="214"/>
      <c r="AT497" s="215" t="s">
        <v>152</v>
      </c>
      <c r="AU497" s="215" t="s">
        <v>85</v>
      </c>
      <c r="AV497" s="13" t="s">
        <v>85</v>
      </c>
      <c r="AW497" s="13" t="s">
        <v>31</v>
      </c>
      <c r="AX497" s="13" t="s">
        <v>75</v>
      </c>
      <c r="AY497" s="215" t="s">
        <v>141</v>
      </c>
    </row>
    <row r="498" spans="1:65" s="14" customFormat="1" x14ac:dyDescent="0.2">
      <c r="B498" s="216"/>
      <c r="C498" s="217"/>
      <c r="D498" s="200" t="s">
        <v>152</v>
      </c>
      <c r="E498" s="218" t="s">
        <v>1</v>
      </c>
      <c r="F498" s="219" t="s">
        <v>156</v>
      </c>
      <c r="G498" s="217"/>
      <c r="H498" s="220">
        <v>116.5</v>
      </c>
      <c r="I498" s="221"/>
      <c r="J498" s="217"/>
      <c r="K498" s="217"/>
      <c r="L498" s="222"/>
      <c r="M498" s="223"/>
      <c r="N498" s="224"/>
      <c r="O498" s="224"/>
      <c r="P498" s="224"/>
      <c r="Q498" s="224"/>
      <c r="R498" s="224"/>
      <c r="S498" s="224"/>
      <c r="T498" s="225"/>
      <c r="AT498" s="226" t="s">
        <v>152</v>
      </c>
      <c r="AU498" s="226" t="s">
        <v>85</v>
      </c>
      <c r="AV498" s="14" t="s">
        <v>149</v>
      </c>
      <c r="AW498" s="14" t="s">
        <v>31</v>
      </c>
      <c r="AX498" s="14" t="s">
        <v>83</v>
      </c>
      <c r="AY498" s="226" t="s">
        <v>141</v>
      </c>
    </row>
    <row r="499" spans="1:65" s="2" customFormat="1" ht="33" customHeight="1" x14ac:dyDescent="0.2">
      <c r="A499" s="34"/>
      <c r="B499" s="35"/>
      <c r="C499" s="238" t="s">
        <v>700</v>
      </c>
      <c r="D499" s="238" t="s">
        <v>204</v>
      </c>
      <c r="E499" s="239" t="s">
        <v>250</v>
      </c>
      <c r="F499" s="240" t="s">
        <v>251</v>
      </c>
      <c r="G499" s="241" t="s">
        <v>146</v>
      </c>
      <c r="H499" s="242">
        <v>1711</v>
      </c>
      <c r="I499" s="243"/>
      <c r="J499" s="244">
        <f>ROUND(I499*H499,2)</f>
        <v>0</v>
      </c>
      <c r="K499" s="240" t="s">
        <v>147</v>
      </c>
      <c r="L499" s="39"/>
      <c r="M499" s="245" t="s">
        <v>1</v>
      </c>
      <c r="N499" s="246" t="s">
        <v>40</v>
      </c>
      <c r="O499" s="71"/>
      <c r="P499" s="196">
        <f>O499*H499</f>
        <v>0</v>
      </c>
      <c r="Q499" s="196">
        <v>0</v>
      </c>
      <c r="R499" s="196">
        <f>Q499*H499</f>
        <v>0</v>
      </c>
      <c r="S499" s="196">
        <v>0</v>
      </c>
      <c r="T499" s="197">
        <f>S499*H499</f>
        <v>0</v>
      </c>
      <c r="U499" s="34"/>
      <c r="V499" s="34"/>
      <c r="W499" s="34"/>
      <c r="X499" s="34"/>
      <c r="Y499" s="34"/>
      <c r="Z499" s="34"/>
      <c r="AA499" s="34"/>
      <c r="AB499" s="34"/>
      <c r="AC499" s="34"/>
      <c r="AD499" s="34"/>
      <c r="AE499" s="34"/>
      <c r="AR499" s="198" t="s">
        <v>149</v>
      </c>
      <c r="AT499" s="198" t="s">
        <v>204</v>
      </c>
      <c r="AU499" s="198" t="s">
        <v>85</v>
      </c>
      <c r="AY499" s="17" t="s">
        <v>141</v>
      </c>
      <c r="BE499" s="199">
        <f>IF(N499="základní",J499,0)</f>
        <v>0</v>
      </c>
      <c r="BF499" s="199">
        <f>IF(N499="snížená",J499,0)</f>
        <v>0</v>
      </c>
      <c r="BG499" s="199">
        <f>IF(N499="zákl. přenesená",J499,0)</f>
        <v>0</v>
      </c>
      <c r="BH499" s="199">
        <f>IF(N499="sníž. přenesená",J499,0)</f>
        <v>0</v>
      </c>
      <c r="BI499" s="199">
        <f>IF(N499="nulová",J499,0)</f>
        <v>0</v>
      </c>
      <c r="BJ499" s="17" t="s">
        <v>83</v>
      </c>
      <c r="BK499" s="199">
        <f>ROUND(I499*H499,2)</f>
        <v>0</v>
      </c>
      <c r="BL499" s="17" t="s">
        <v>149</v>
      </c>
      <c r="BM499" s="198" t="s">
        <v>701</v>
      </c>
    </row>
    <row r="500" spans="1:65" s="2" customFormat="1" ht="72" x14ac:dyDescent="0.2">
      <c r="A500" s="34"/>
      <c r="B500" s="35"/>
      <c r="C500" s="36"/>
      <c r="D500" s="200" t="s">
        <v>151</v>
      </c>
      <c r="E500" s="36"/>
      <c r="F500" s="201" t="s">
        <v>253</v>
      </c>
      <c r="G500" s="36"/>
      <c r="H500" s="36"/>
      <c r="I500" s="202"/>
      <c r="J500" s="36"/>
      <c r="K500" s="36"/>
      <c r="L500" s="39"/>
      <c r="M500" s="203"/>
      <c r="N500" s="204"/>
      <c r="O500" s="71"/>
      <c r="P500" s="71"/>
      <c r="Q500" s="71"/>
      <c r="R500" s="71"/>
      <c r="S500" s="71"/>
      <c r="T500" s="72"/>
      <c r="U500" s="34"/>
      <c r="V500" s="34"/>
      <c r="W500" s="34"/>
      <c r="X500" s="34"/>
      <c r="Y500" s="34"/>
      <c r="Z500" s="34"/>
      <c r="AA500" s="34"/>
      <c r="AB500" s="34"/>
      <c r="AC500" s="34"/>
      <c r="AD500" s="34"/>
      <c r="AE500" s="34"/>
      <c r="AT500" s="17" t="s">
        <v>151</v>
      </c>
      <c r="AU500" s="17" t="s">
        <v>85</v>
      </c>
    </row>
    <row r="501" spans="1:65" s="2" customFormat="1" ht="18" x14ac:dyDescent="0.2">
      <c r="A501" s="34"/>
      <c r="B501" s="35"/>
      <c r="C501" s="36"/>
      <c r="D501" s="200" t="s">
        <v>168</v>
      </c>
      <c r="E501" s="36"/>
      <c r="F501" s="237" t="s">
        <v>254</v>
      </c>
      <c r="G501" s="36"/>
      <c r="H501" s="36"/>
      <c r="I501" s="202"/>
      <c r="J501" s="36"/>
      <c r="K501" s="36"/>
      <c r="L501" s="39"/>
      <c r="M501" s="203"/>
      <c r="N501" s="204"/>
      <c r="O501" s="71"/>
      <c r="P501" s="71"/>
      <c r="Q501" s="71"/>
      <c r="R501" s="71"/>
      <c r="S501" s="71"/>
      <c r="T501" s="72"/>
      <c r="U501" s="34"/>
      <c r="V501" s="34"/>
      <c r="W501" s="34"/>
      <c r="X501" s="34"/>
      <c r="Y501" s="34"/>
      <c r="Z501" s="34"/>
      <c r="AA501" s="34"/>
      <c r="AB501" s="34"/>
      <c r="AC501" s="34"/>
      <c r="AD501" s="34"/>
      <c r="AE501" s="34"/>
      <c r="AT501" s="17" t="s">
        <v>168</v>
      </c>
      <c r="AU501" s="17" t="s">
        <v>85</v>
      </c>
    </row>
    <row r="502" spans="1:65" s="15" customFormat="1" x14ac:dyDescent="0.2">
      <c r="B502" s="227"/>
      <c r="C502" s="228"/>
      <c r="D502" s="200" t="s">
        <v>152</v>
      </c>
      <c r="E502" s="229" t="s">
        <v>1</v>
      </c>
      <c r="F502" s="230" t="s">
        <v>239</v>
      </c>
      <c r="G502" s="228"/>
      <c r="H502" s="229" t="s">
        <v>1</v>
      </c>
      <c r="I502" s="231"/>
      <c r="J502" s="228"/>
      <c r="K502" s="228"/>
      <c r="L502" s="232"/>
      <c r="M502" s="233"/>
      <c r="N502" s="234"/>
      <c r="O502" s="234"/>
      <c r="P502" s="234"/>
      <c r="Q502" s="234"/>
      <c r="R502" s="234"/>
      <c r="S502" s="234"/>
      <c r="T502" s="235"/>
      <c r="AT502" s="236" t="s">
        <v>152</v>
      </c>
      <c r="AU502" s="236" t="s">
        <v>85</v>
      </c>
      <c r="AV502" s="15" t="s">
        <v>83</v>
      </c>
      <c r="AW502" s="15" t="s">
        <v>31</v>
      </c>
      <c r="AX502" s="15" t="s">
        <v>75</v>
      </c>
      <c r="AY502" s="236" t="s">
        <v>141</v>
      </c>
    </row>
    <row r="503" spans="1:65" s="15" customFormat="1" x14ac:dyDescent="0.2">
      <c r="B503" s="227"/>
      <c r="C503" s="228"/>
      <c r="D503" s="200" t="s">
        <v>152</v>
      </c>
      <c r="E503" s="229" t="s">
        <v>1</v>
      </c>
      <c r="F503" s="230" t="s">
        <v>411</v>
      </c>
      <c r="G503" s="228"/>
      <c r="H503" s="229" t="s">
        <v>1</v>
      </c>
      <c r="I503" s="231"/>
      <c r="J503" s="228"/>
      <c r="K503" s="228"/>
      <c r="L503" s="232"/>
      <c r="M503" s="233"/>
      <c r="N503" s="234"/>
      <c r="O503" s="234"/>
      <c r="P503" s="234"/>
      <c r="Q503" s="234"/>
      <c r="R503" s="234"/>
      <c r="S503" s="234"/>
      <c r="T503" s="235"/>
      <c r="AT503" s="236" t="s">
        <v>152</v>
      </c>
      <c r="AU503" s="236" t="s">
        <v>85</v>
      </c>
      <c r="AV503" s="15" t="s">
        <v>83</v>
      </c>
      <c r="AW503" s="15" t="s">
        <v>31</v>
      </c>
      <c r="AX503" s="15" t="s">
        <v>75</v>
      </c>
      <c r="AY503" s="236" t="s">
        <v>141</v>
      </c>
    </row>
    <row r="504" spans="1:65" s="13" customFormat="1" x14ac:dyDescent="0.2">
      <c r="B504" s="205"/>
      <c r="C504" s="206"/>
      <c r="D504" s="200" t="s">
        <v>152</v>
      </c>
      <c r="E504" s="207" t="s">
        <v>1</v>
      </c>
      <c r="F504" s="208" t="s">
        <v>566</v>
      </c>
      <c r="G504" s="206"/>
      <c r="H504" s="209">
        <v>1076.8800000000001</v>
      </c>
      <c r="I504" s="210"/>
      <c r="J504" s="206"/>
      <c r="K504" s="206"/>
      <c r="L504" s="211"/>
      <c r="M504" s="212"/>
      <c r="N504" s="213"/>
      <c r="O504" s="213"/>
      <c r="P504" s="213"/>
      <c r="Q504" s="213"/>
      <c r="R504" s="213"/>
      <c r="S504" s="213"/>
      <c r="T504" s="214"/>
      <c r="AT504" s="215" t="s">
        <v>152</v>
      </c>
      <c r="AU504" s="215" t="s">
        <v>85</v>
      </c>
      <c r="AV504" s="13" t="s">
        <v>85</v>
      </c>
      <c r="AW504" s="13" t="s">
        <v>31</v>
      </c>
      <c r="AX504" s="13" t="s">
        <v>75</v>
      </c>
      <c r="AY504" s="215" t="s">
        <v>141</v>
      </c>
    </row>
    <row r="505" spans="1:65" s="13" customFormat="1" x14ac:dyDescent="0.2">
      <c r="B505" s="205"/>
      <c r="C505" s="206"/>
      <c r="D505" s="200" t="s">
        <v>152</v>
      </c>
      <c r="E505" s="207" t="s">
        <v>1</v>
      </c>
      <c r="F505" s="208" t="s">
        <v>567</v>
      </c>
      <c r="G505" s="206"/>
      <c r="H505" s="209">
        <v>0.12</v>
      </c>
      <c r="I505" s="210"/>
      <c r="J505" s="206"/>
      <c r="K505" s="206"/>
      <c r="L505" s="211"/>
      <c r="M505" s="212"/>
      <c r="N505" s="213"/>
      <c r="O505" s="213"/>
      <c r="P505" s="213"/>
      <c r="Q505" s="213"/>
      <c r="R505" s="213"/>
      <c r="S505" s="213"/>
      <c r="T505" s="214"/>
      <c r="AT505" s="215" t="s">
        <v>152</v>
      </c>
      <c r="AU505" s="215" t="s">
        <v>85</v>
      </c>
      <c r="AV505" s="13" t="s">
        <v>85</v>
      </c>
      <c r="AW505" s="13" t="s">
        <v>31</v>
      </c>
      <c r="AX505" s="13" t="s">
        <v>75</v>
      </c>
      <c r="AY505" s="215" t="s">
        <v>141</v>
      </c>
    </row>
    <row r="506" spans="1:65" s="15" customFormat="1" x14ac:dyDescent="0.2">
      <c r="B506" s="227"/>
      <c r="C506" s="228"/>
      <c r="D506" s="200" t="s">
        <v>152</v>
      </c>
      <c r="E506" s="229" t="s">
        <v>1</v>
      </c>
      <c r="F506" s="230" t="s">
        <v>417</v>
      </c>
      <c r="G506" s="228"/>
      <c r="H506" s="229" t="s">
        <v>1</v>
      </c>
      <c r="I506" s="231"/>
      <c r="J506" s="228"/>
      <c r="K506" s="228"/>
      <c r="L506" s="232"/>
      <c r="M506" s="233"/>
      <c r="N506" s="234"/>
      <c r="O506" s="234"/>
      <c r="P506" s="234"/>
      <c r="Q506" s="234"/>
      <c r="R506" s="234"/>
      <c r="S506" s="234"/>
      <c r="T506" s="235"/>
      <c r="AT506" s="236" t="s">
        <v>152</v>
      </c>
      <c r="AU506" s="236" t="s">
        <v>85</v>
      </c>
      <c r="AV506" s="15" t="s">
        <v>83</v>
      </c>
      <c r="AW506" s="15" t="s">
        <v>31</v>
      </c>
      <c r="AX506" s="15" t="s">
        <v>75</v>
      </c>
      <c r="AY506" s="236" t="s">
        <v>141</v>
      </c>
    </row>
    <row r="507" spans="1:65" s="13" customFormat="1" x14ac:dyDescent="0.2">
      <c r="B507" s="205"/>
      <c r="C507" s="206"/>
      <c r="D507" s="200" t="s">
        <v>152</v>
      </c>
      <c r="E507" s="207" t="s">
        <v>1</v>
      </c>
      <c r="F507" s="208" t="s">
        <v>556</v>
      </c>
      <c r="G507" s="206"/>
      <c r="H507" s="209">
        <v>633.36</v>
      </c>
      <c r="I507" s="210"/>
      <c r="J507" s="206"/>
      <c r="K507" s="206"/>
      <c r="L507" s="211"/>
      <c r="M507" s="212"/>
      <c r="N507" s="213"/>
      <c r="O507" s="213"/>
      <c r="P507" s="213"/>
      <c r="Q507" s="213"/>
      <c r="R507" s="213"/>
      <c r="S507" s="213"/>
      <c r="T507" s="214"/>
      <c r="AT507" s="215" t="s">
        <v>152</v>
      </c>
      <c r="AU507" s="215" t="s">
        <v>85</v>
      </c>
      <c r="AV507" s="13" t="s">
        <v>85</v>
      </c>
      <c r="AW507" s="13" t="s">
        <v>31</v>
      </c>
      <c r="AX507" s="13" t="s">
        <v>75</v>
      </c>
      <c r="AY507" s="215" t="s">
        <v>141</v>
      </c>
    </row>
    <row r="508" spans="1:65" s="13" customFormat="1" x14ac:dyDescent="0.2">
      <c r="B508" s="205"/>
      <c r="C508" s="206"/>
      <c r="D508" s="200" t="s">
        <v>152</v>
      </c>
      <c r="E508" s="207" t="s">
        <v>1</v>
      </c>
      <c r="F508" s="208" t="s">
        <v>171</v>
      </c>
      <c r="G508" s="206"/>
      <c r="H508" s="209">
        <v>0.64</v>
      </c>
      <c r="I508" s="210"/>
      <c r="J508" s="206"/>
      <c r="K508" s="206"/>
      <c r="L508" s="211"/>
      <c r="M508" s="212"/>
      <c r="N508" s="213"/>
      <c r="O508" s="213"/>
      <c r="P508" s="213"/>
      <c r="Q508" s="213"/>
      <c r="R508" s="213"/>
      <c r="S508" s="213"/>
      <c r="T508" s="214"/>
      <c r="AT508" s="215" t="s">
        <v>152</v>
      </c>
      <c r="AU508" s="215" t="s">
        <v>85</v>
      </c>
      <c r="AV508" s="13" t="s">
        <v>85</v>
      </c>
      <c r="AW508" s="13" t="s">
        <v>31</v>
      </c>
      <c r="AX508" s="13" t="s">
        <v>75</v>
      </c>
      <c r="AY508" s="215" t="s">
        <v>141</v>
      </c>
    </row>
    <row r="509" spans="1:65" s="14" customFormat="1" x14ac:dyDescent="0.2">
      <c r="B509" s="216"/>
      <c r="C509" s="217"/>
      <c r="D509" s="200" t="s">
        <v>152</v>
      </c>
      <c r="E509" s="218" t="s">
        <v>1</v>
      </c>
      <c r="F509" s="219" t="s">
        <v>156</v>
      </c>
      <c r="G509" s="217"/>
      <c r="H509" s="220">
        <v>1711</v>
      </c>
      <c r="I509" s="221"/>
      <c r="J509" s="217"/>
      <c r="K509" s="217"/>
      <c r="L509" s="222"/>
      <c r="M509" s="223"/>
      <c r="N509" s="224"/>
      <c r="O509" s="224"/>
      <c r="P509" s="224"/>
      <c r="Q509" s="224"/>
      <c r="R509" s="224"/>
      <c r="S509" s="224"/>
      <c r="T509" s="225"/>
      <c r="AT509" s="226" t="s">
        <v>152</v>
      </c>
      <c r="AU509" s="226" t="s">
        <v>85</v>
      </c>
      <c r="AV509" s="14" t="s">
        <v>149</v>
      </c>
      <c r="AW509" s="14" t="s">
        <v>31</v>
      </c>
      <c r="AX509" s="14" t="s">
        <v>83</v>
      </c>
      <c r="AY509" s="226" t="s">
        <v>141</v>
      </c>
    </row>
    <row r="510" spans="1:65" s="2" customFormat="1" ht="33" customHeight="1" x14ac:dyDescent="0.2">
      <c r="A510" s="34"/>
      <c r="B510" s="35"/>
      <c r="C510" s="238" t="s">
        <v>702</v>
      </c>
      <c r="D510" s="238" t="s">
        <v>204</v>
      </c>
      <c r="E510" s="239" t="s">
        <v>703</v>
      </c>
      <c r="F510" s="240" t="s">
        <v>704</v>
      </c>
      <c r="G510" s="241" t="s">
        <v>146</v>
      </c>
      <c r="H510" s="242">
        <v>4</v>
      </c>
      <c r="I510" s="243"/>
      <c r="J510" s="244">
        <f>ROUND(I510*H510,2)</f>
        <v>0</v>
      </c>
      <c r="K510" s="240" t="s">
        <v>147</v>
      </c>
      <c r="L510" s="39"/>
      <c r="M510" s="245" t="s">
        <v>1</v>
      </c>
      <c r="N510" s="246" t="s">
        <v>40</v>
      </c>
      <c r="O510" s="71"/>
      <c r="P510" s="196">
        <f>O510*H510</f>
        <v>0</v>
      </c>
      <c r="Q510" s="196">
        <v>0</v>
      </c>
      <c r="R510" s="196">
        <f>Q510*H510</f>
        <v>0</v>
      </c>
      <c r="S510" s="196">
        <v>0</v>
      </c>
      <c r="T510" s="197">
        <f>S510*H510</f>
        <v>0</v>
      </c>
      <c r="U510" s="34"/>
      <c r="V510" s="34"/>
      <c r="W510" s="34"/>
      <c r="X510" s="34"/>
      <c r="Y510" s="34"/>
      <c r="Z510" s="34"/>
      <c r="AA510" s="34"/>
      <c r="AB510" s="34"/>
      <c r="AC510" s="34"/>
      <c r="AD510" s="34"/>
      <c r="AE510" s="34"/>
      <c r="AR510" s="198" t="s">
        <v>149</v>
      </c>
      <c r="AT510" s="198" t="s">
        <v>204</v>
      </c>
      <c r="AU510" s="198" t="s">
        <v>85</v>
      </c>
      <c r="AY510" s="17" t="s">
        <v>141</v>
      </c>
      <c r="BE510" s="199">
        <f>IF(N510="základní",J510,0)</f>
        <v>0</v>
      </c>
      <c r="BF510" s="199">
        <f>IF(N510="snížená",J510,0)</f>
        <v>0</v>
      </c>
      <c r="BG510" s="199">
        <f>IF(N510="zákl. přenesená",J510,0)</f>
        <v>0</v>
      </c>
      <c r="BH510" s="199">
        <f>IF(N510="sníž. přenesená",J510,0)</f>
        <v>0</v>
      </c>
      <c r="BI510" s="199">
        <f>IF(N510="nulová",J510,0)</f>
        <v>0</v>
      </c>
      <c r="BJ510" s="17" t="s">
        <v>83</v>
      </c>
      <c r="BK510" s="199">
        <f>ROUND(I510*H510,2)</f>
        <v>0</v>
      </c>
      <c r="BL510" s="17" t="s">
        <v>149</v>
      </c>
      <c r="BM510" s="198" t="s">
        <v>705</v>
      </c>
    </row>
    <row r="511" spans="1:65" s="2" customFormat="1" ht="81" x14ac:dyDescent="0.2">
      <c r="A511" s="34"/>
      <c r="B511" s="35"/>
      <c r="C511" s="36"/>
      <c r="D511" s="200" t="s">
        <v>151</v>
      </c>
      <c r="E511" s="36"/>
      <c r="F511" s="201" t="s">
        <v>706</v>
      </c>
      <c r="G511" s="36"/>
      <c r="H511" s="36"/>
      <c r="I511" s="202"/>
      <c r="J511" s="36"/>
      <c r="K511" s="36"/>
      <c r="L511" s="39"/>
      <c r="M511" s="203"/>
      <c r="N511" s="204"/>
      <c r="O511" s="71"/>
      <c r="P511" s="71"/>
      <c r="Q511" s="71"/>
      <c r="R511" s="71"/>
      <c r="S511" s="71"/>
      <c r="T511" s="72"/>
      <c r="U511" s="34"/>
      <c r="V511" s="34"/>
      <c r="W511" s="34"/>
      <c r="X511" s="34"/>
      <c r="Y511" s="34"/>
      <c r="Z511" s="34"/>
      <c r="AA511" s="34"/>
      <c r="AB511" s="34"/>
      <c r="AC511" s="34"/>
      <c r="AD511" s="34"/>
      <c r="AE511" s="34"/>
      <c r="AT511" s="17" t="s">
        <v>151</v>
      </c>
      <c r="AU511" s="17" t="s">
        <v>85</v>
      </c>
    </row>
    <row r="512" spans="1:65" s="15" customFormat="1" x14ac:dyDescent="0.2">
      <c r="B512" s="227"/>
      <c r="C512" s="228"/>
      <c r="D512" s="200" t="s">
        <v>152</v>
      </c>
      <c r="E512" s="229" t="s">
        <v>1</v>
      </c>
      <c r="F512" s="230" t="s">
        <v>707</v>
      </c>
      <c r="G512" s="228"/>
      <c r="H512" s="229" t="s">
        <v>1</v>
      </c>
      <c r="I512" s="231"/>
      <c r="J512" s="228"/>
      <c r="K512" s="228"/>
      <c r="L512" s="232"/>
      <c r="M512" s="233"/>
      <c r="N512" s="234"/>
      <c r="O512" s="234"/>
      <c r="P512" s="234"/>
      <c r="Q512" s="234"/>
      <c r="R512" s="234"/>
      <c r="S512" s="234"/>
      <c r="T512" s="235"/>
      <c r="AT512" s="236" t="s">
        <v>152</v>
      </c>
      <c r="AU512" s="236" t="s">
        <v>85</v>
      </c>
      <c r="AV512" s="15" t="s">
        <v>83</v>
      </c>
      <c r="AW512" s="15" t="s">
        <v>31</v>
      </c>
      <c r="AX512" s="15" t="s">
        <v>75</v>
      </c>
      <c r="AY512" s="236" t="s">
        <v>141</v>
      </c>
    </row>
    <row r="513" spans="1:65" s="13" customFormat="1" x14ac:dyDescent="0.2">
      <c r="B513" s="205"/>
      <c r="C513" s="206"/>
      <c r="D513" s="200" t="s">
        <v>152</v>
      </c>
      <c r="E513" s="207" t="s">
        <v>1</v>
      </c>
      <c r="F513" s="208" t="s">
        <v>149</v>
      </c>
      <c r="G513" s="206"/>
      <c r="H513" s="209">
        <v>4</v>
      </c>
      <c r="I513" s="210"/>
      <c r="J513" s="206"/>
      <c r="K513" s="206"/>
      <c r="L513" s="211"/>
      <c r="M513" s="212"/>
      <c r="N513" s="213"/>
      <c r="O513" s="213"/>
      <c r="P513" s="213"/>
      <c r="Q513" s="213"/>
      <c r="R513" s="213"/>
      <c r="S513" s="213"/>
      <c r="T513" s="214"/>
      <c r="AT513" s="215" t="s">
        <v>152</v>
      </c>
      <c r="AU513" s="215" t="s">
        <v>85</v>
      </c>
      <c r="AV513" s="13" t="s">
        <v>85</v>
      </c>
      <c r="AW513" s="13" t="s">
        <v>31</v>
      </c>
      <c r="AX513" s="13" t="s">
        <v>75</v>
      </c>
      <c r="AY513" s="215" t="s">
        <v>141</v>
      </c>
    </row>
    <row r="514" spans="1:65" s="14" customFormat="1" x14ac:dyDescent="0.2">
      <c r="B514" s="216"/>
      <c r="C514" s="217"/>
      <c r="D514" s="200" t="s">
        <v>152</v>
      </c>
      <c r="E514" s="218" t="s">
        <v>1</v>
      </c>
      <c r="F514" s="219" t="s">
        <v>156</v>
      </c>
      <c r="G514" s="217"/>
      <c r="H514" s="220">
        <v>4</v>
      </c>
      <c r="I514" s="221"/>
      <c r="J514" s="217"/>
      <c r="K514" s="217"/>
      <c r="L514" s="222"/>
      <c r="M514" s="223"/>
      <c r="N514" s="224"/>
      <c r="O514" s="224"/>
      <c r="P514" s="224"/>
      <c r="Q514" s="224"/>
      <c r="R514" s="224"/>
      <c r="S514" s="224"/>
      <c r="T514" s="225"/>
      <c r="AT514" s="226" t="s">
        <v>152</v>
      </c>
      <c r="AU514" s="226" t="s">
        <v>85</v>
      </c>
      <c r="AV514" s="14" t="s">
        <v>149</v>
      </c>
      <c r="AW514" s="14" t="s">
        <v>31</v>
      </c>
      <c r="AX514" s="14" t="s">
        <v>83</v>
      </c>
      <c r="AY514" s="226" t="s">
        <v>141</v>
      </c>
    </row>
    <row r="515" spans="1:65" s="2" customFormat="1" ht="24.15" customHeight="1" x14ac:dyDescent="0.2">
      <c r="A515" s="34"/>
      <c r="B515" s="35"/>
      <c r="C515" s="238" t="s">
        <v>708</v>
      </c>
      <c r="D515" s="238" t="s">
        <v>204</v>
      </c>
      <c r="E515" s="239" t="s">
        <v>241</v>
      </c>
      <c r="F515" s="240" t="s">
        <v>242</v>
      </c>
      <c r="G515" s="241" t="s">
        <v>243</v>
      </c>
      <c r="H515" s="242">
        <v>2014.4</v>
      </c>
      <c r="I515" s="243"/>
      <c r="J515" s="244">
        <f>ROUND(I515*H515,2)</f>
        <v>0</v>
      </c>
      <c r="K515" s="240" t="s">
        <v>147</v>
      </c>
      <c r="L515" s="39"/>
      <c r="M515" s="245" t="s">
        <v>1</v>
      </c>
      <c r="N515" s="246" t="s">
        <v>40</v>
      </c>
      <c r="O515" s="71"/>
      <c r="P515" s="196">
        <f>O515*H515</f>
        <v>0</v>
      </c>
      <c r="Q515" s="196">
        <v>0</v>
      </c>
      <c r="R515" s="196">
        <f>Q515*H515</f>
        <v>0</v>
      </c>
      <c r="S515" s="196">
        <v>0</v>
      </c>
      <c r="T515" s="197">
        <f>S515*H515</f>
        <v>0</v>
      </c>
      <c r="U515" s="34"/>
      <c r="V515" s="34"/>
      <c r="W515" s="34"/>
      <c r="X515" s="34"/>
      <c r="Y515" s="34"/>
      <c r="Z515" s="34"/>
      <c r="AA515" s="34"/>
      <c r="AB515" s="34"/>
      <c r="AC515" s="34"/>
      <c r="AD515" s="34"/>
      <c r="AE515" s="34"/>
      <c r="AR515" s="198" t="s">
        <v>149</v>
      </c>
      <c r="AT515" s="198" t="s">
        <v>204</v>
      </c>
      <c r="AU515" s="198" t="s">
        <v>85</v>
      </c>
      <c r="AY515" s="17" t="s">
        <v>141</v>
      </c>
      <c r="BE515" s="199">
        <f>IF(N515="základní",J515,0)</f>
        <v>0</v>
      </c>
      <c r="BF515" s="199">
        <f>IF(N515="snížená",J515,0)</f>
        <v>0</v>
      </c>
      <c r="BG515" s="199">
        <f>IF(N515="zákl. přenesená",J515,0)</f>
        <v>0</v>
      </c>
      <c r="BH515" s="199">
        <f>IF(N515="sníž. přenesená",J515,0)</f>
        <v>0</v>
      </c>
      <c r="BI515" s="199">
        <f>IF(N515="nulová",J515,0)</f>
        <v>0</v>
      </c>
      <c r="BJ515" s="17" t="s">
        <v>83</v>
      </c>
      <c r="BK515" s="199">
        <f>ROUND(I515*H515,2)</f>
        <v>0</v>
      </c>
      <c r="BL515" s="17" t="s">
        <v>149</v>
      </c>
      <c r="BM515" s="198" t="s">
        <v>709</v>
      </c>
    </row>
    <row r="516" spans="1:65" s="2" customFormat="1" ht="63" x14ac:dyDescent="0.2">
      <c r="A516" s="34"/>
      <c r="B516" s="35"/>
      <c r="C516" s="36"/>
      <c r="D516" s="200" t="s">
        <v>151</v>
      </c>
      <c r="E516" s="36"/>
      <c r="F516" s="201" t="s">
        <v>245</v>
      </c>
      <c r="G516" s="36"/>
      <c r="H516" s="36"/>
      <c r="I516" s="202"/>
      <c r="J516" s="36"/>
      <c r="K516" s="36"/>
      <c r="L516" s="39"/>
      <c r="M516" s="203"/>
      <c r="N516" s="204"/>
      <c r="O516" s="71"/>
      <c r="P516" s="71"/>
      <c r="Q516" s="71"/>
      <c r="R516" s="71"/>
      <c r="S516" s="71"/>
      <c r="T516" s="72"/>
      <c r="U516" s="34"/>
      <c r="V516" s="34"/>
      <c r="W516" s="34"/>
      <c r="X516" s="34"/>
      <c r="Y516" s="34"/>
      <c r="Z516" s="34"/>
      <c r="AA516" s="34"/>
      <c r="AB516" s="34"/>
      <c r="AC516" s="34"/>
      <c r="AD516" s="34"/>
      <c r="AE516" s="34"/>
      <c r="AT516" s="17" t="s">
        <v>151</v>
      </c>
      <c r="AU516" s="17" t="s">
        <v>85</v>
      </c>
    </row>
    <row r="517" spans="1:65" s="15" customFormat="1" x14ac:dyDescent="0.2">
      <c r="B517" s="227"/>
      <c r="C517" s="228"/>
      <c r="D517" s="200" t="s">
        <v>152</v>
      </c>
      <c r="E517" s="229" t="s">
        <v>1</v>
      </c>
      <c r="F517" s="230" t="s">
        <v>411</v>
      </c>
      <c r="G517" s="228"/>
      <c r="H517" s="229" t="s">
        <v>1</v>
      </c>
      <c r="I517" s="231"/>
      <c r="J517" s="228"/>
      <c r="K517" s="228"/>
      <c r="L517" s="232"/>
      <c r="M517" s="233"/>
      <c r="N517" s="234"/>
      <c r="O517" s="234"/>
      <c r="P517" s="234"/>
      <c r="Q517" s="234"/>
      <c r="R517" s="234"/>
      <c r="S517" s="234"/>
      <c r="T517" s="235"/>
      <c r="AT517" s="236" t="s">
        <v>152</v>
      </c>
      <c r="AU517" s="236" t="s">
        <v>85</v>
      </c>
      <c r="AV517" s="15" t="s">
        <v>83</v>
      </c>
      <c r="AW517" s="15" t="s">
        <v>31</v>
      </c>
      <c r="AX517" s="15" t="s">
        <v>75</v>
      </c>
      <c r="AY517" s="236" t="s">
        <v>141</v>
      </c>
    </row>
    <row r="518" spans="1:65" s="13" customFormat="1" x14ac:dyDescent="0.2">
      <c r="B518" s="205"/>
      <c r="C518" s="206"/>
      <c r="D518" s="200" t="s">
        <v>152</v>
      </c>
      <c r="E518" s="207" t="s">
        <v>1</v>
      </c>
      <c r="F518" s="208" t="s">
        <v>710</v>
      </c>
      <c r="G518" s="206"/>
      <c r="H518" s="209">
        <v>1282</v>
      </c>
      <c r="I518" s="210"/>
      <c r="J518" s="206"/>
      <c r="K518" s="206"/>
      <c r="L518" s="211"/>
      <c r="M518" s="212"/>
      <c r="N518" s="213"/>
      <c r="O518" s="213"/>
      <c r="P518" s="213"/>
      <c r="Q518" s="213"/>
      <c r="R518" s="213"/>
      <c r="S518" s="213"/>
      <c r="T518" s="214"/>
      <c r="AT518" s="215" t="s">
        <v>152</v>
      </c>
      <c r="AU518" s="215" t="s">
        <v>85</v>
      </c>
      <c r="AV518" s="13" t="s">
        <v>85</v>
      </c>
      <c r="AW518" s="13" t="s">
        <v>31</v>
      </c>
      <c r="AX518" s="13" t="s">
        <v>75</v>
      </c>
      <c r="AY518" s="215" t="s">
        <v>141</v>
      </c>
    </row>
    <row r="519" spans="1:65" s="15" customFormat="1" ht="20" x14ac:dyDescent="0.2">
      <c r="B519" s="227"/>
      <c r="C519" s="228"/>
      <c r="D519" s="200" t="s">
        <v>152</v>
      </c>
      <c r="E519" s="229" t="s">
        <v>1</v>
      </c>
      <c r="F519" s="230" t="s">
        <v>711</v>
      </c>
      <c r="G519" s="228"/>
      <c r="H519" s="229" t="s">
        <v>1</v>
      </c>
      <c r="I519" s="231"/>
      <c r="J519" s="228"/>
      <c r="K519" s="228"/>
      <c r="L519" s="232"/>
      <c r="M519" s="233"/>
      <c r="N519" s="234"/>
      <c r="O519" s="234"/>
      <c r="P519" s="234"/>
      <c r="Q519" s="234"/>
      <c r="R519" s="234"/>
      <c r="S519" s="234"/>
      <c r="T519" s="235"/>
      <c r="AT519" s="236" t="s">
        <v>152</v>
      </c>
      <c r="AU519" s="236" t="s">
        <v>85</v>
      </c>
      <c r="AV519" s="15" t="s">
        <v>83</v>
      </c>
      <c r="AW519" s="15" t="s">
        <v>31</v>
      </c>
      <c r="AX519" s="15" t="s">
        <v>75</v>
      </c>
      <c r="AY519" s="236" t="s">
        <v>141</v>
      </c>
    </row>
    <row r="520" spans="1:65" s="13" customFormat="1" x14ac:dyDescent="0.2">
      <c r="B520" s="205"/>
      <c r="C520" s="206"/>
      <c r="D520" s="200" t="s">
        <v>152</v>
      </c>
      <c r="E520" s="207" t="s">
        <v>1</v>
      </c>
      <c r="F520" s="208" t="s">
        <v>712</v>
      </c>
      <c r="G520" s="206"/>
      <c r="H520" s="209">
        <v>754</v>
      </c>
      <c r="I520" s="210"/>
      <c r="J520" s="206"/>
      <c r="K520" s="206"/>
      <c r="L520" s="211"/>
      <c r="M520" s="212"/>
      <c r="N520" s="213"/>
      <c r="O520" s="213"/>
      <c r="P520" s="213"/>
      <c r="Q520" s="213"/>
      <c r="R520" s="213"/>
      <c r="S520" s="213"/>
      <c r="T520" s="214"/>
      <c r="AT520" s="215" t="s">
        <v>152</v>
      </c>
      <c r="AU520" s="215" t="s">
        <v>85</v>
      </c>
      <c r="AV520" s="13" t="s">
        <v>85</v>
      </c>
      <c r="AW520" s="13" t="s">
        <v>31</v>
      </c>
      <c r="AX520" s="13" t="s">
        <v>75</v>
      </c>
      <c r="AY520" s="215" t="s">
        <v>141</v>
      </c>
    </row>
    <row r="521" spans="1:65" s="13" customFormat="1" x14ac:dyDescent="0.2">
      <c r="B521" s="205"/>
      <c r="C521" s="206"/>
      <c r="D521" s="200" t="s">
        <v>152</v>
      </c>
      <c r="E521" s="207" t="s">
        <v>1</v>
      </c>
      <c r="F521" s="208" t="s">
        <v>247</v>
      </c>
      <c r="G521" s="206"/>
      <c r="H521" s="209">
        <v>-21.6</v>
      </c>
      <c r="I521" s="210"/>
      <c r="J521" s="206"/>
      <c r="K521" s="206"/>
      <c r="L521" s="211"/>
      <c r="M521" s="212"/>
      <c r="N521" s="213"/>
      <c r="O521" s="213"/>
      <c r="P521" s="213"/>
      <c r="Q521" s="213"/>
      <c r="R521" s="213"/>
      <c r="S521" s="213"/>
      <c r="T521" s="214"/>
      <c r="AT521" s="215" t="s">
        <v>152</v>
      </c>
      <c r="AU521" s="215" t="s">
        <v>85</v>
      </c>
      <c r="AV521" s="13" t="s">
        <v>85</v>
      </c>
      <c r="AW521" s="13" t="s">
        <v>31</v>
      </c>
      <c r="AX521" s="13" t="s">
        <v>75</v>
      </c>
      <c r="AY521" s="215" t="s">
        <v>141</v>
      </c>
    </row>
    <row r="522" spans="1:65" s="14" customFormat="1" x14ac:dyDescent="0.2">
      <c r="B522" s="216"/>
      <c r="C522" s="217"/>
      <c r="D522" s="200" t="s">
        <v>152</v>
      </c>
      <c r="E522" s="218" t="s">
        <v>1</v>
      </c>
      <c r="F522" s="219" t="s">
        <v>156</v>
      </c>
      <c r="G522" s="217"/>
      <c r="H522" s="220">
        <v>2014.4</v>
      </c>
      <c r="I522" s="221"/>
      <c r="J522" s="217"/>
      <c r="K522" s="217"/>
      <c r="L522" s="222"/>
      <c r="M522" s="223"/>
      <c r="N522" s="224"/>
      <c r="O522" s="224"/>
      <c r="P522" s="224"/>
      <c r="Q522" s="224"/>
      <c r="R522" s="224"/>
      <c r="S522" s="224"/>
      <c r="T522" s="225"/>
      <c r="AT522" s="226" t="s">
        <v>152</v>
      </c>
      <c r="AU522" s="226" t="s">
        <v>85</v>
      </c>
      <c r="AV522" s="14" t="s">
        <v>149</v>
      </c>
      <c r="AW522" s="14" t="s">
        <v>31</v>
      </c>
      <c r="AX522" s="14" t="s">
        <v>83</v>
      </c>
      <c r="AY522" s="226" t="s">
        <v>141</v>
      </c>
    </row>
    <row r="523" spans="1:65" s="2" customFormat="1" ht="24.15" customHeight="1" x14ac:dyDescent="0.2">
      <c r="A523" s="34"/>
      <c r="B523" s="35"/>
      <c r="C523" s="238" t="s">
        <v>713</v>
      </c>
      <c r="D523" s="238" t="s">
        <v>204</v>
      </c>
      <c r="E523" s="239" t="s">
        <v>714</v>
      </c>
      <c r="F523" s="240" t="s">
        <v>715</v>
      </c>
      <c r="G523" s="241" t="s">
        <v>243</v>
      </c>
      <c r="H523" s="242">
        <v>520.79999999999995</v>
      </c>
      <c r="I523" s="243"/>
      <c r="J523" s="244">
        <f>ROUND(I523*H523,2)</f>
        <v>0</v>
      </c>
      <c r="K523" s="240" t="s">
        <v>147</v>
      </c>
      <c r="L523" s="39"/>
      <c r="M523" s="245" t="s">
        <v>1</v>
      </c>
      <c r="N523" s="246" t="s">
        <v>40</v>
      </c>
      <c r="O523" s="71"/>
      <c r="P523" s="196">
        <f>O523*H523</f>
        <v>0</v>
      </c>
      <c r="Q523" s="196">
        <v>0</v>
      </c>
      <c r="R523" s="196">
        <f>Q523*H523</f>
        <v>0</v>
      </c>
      <c r="S523" s="196">
        <v>0</v>
      </c>
      <c r="T523" s="197">
        <f>S523*H523</f>
        <v>0</v>
      </c>
      <c r="U523" s="34"/>
      <c r="V523" s="34"/>
      <c r="W523" s="34"/>
      <c r="X523" s="34"/>
      <c r="Y523" s="34"/>
      <c r="Z523" s="34"/>
      <c r="AA523" s="34"/>
      <c r="AB523" s="34"/>
      <c r="AC523" s="34"/>
      <c r="AD523" s="34"/>
      <c r="AE523" s="34"/>
      <c r="AR523" s="198" t="s">
        <v>149</v>
      </c>
      <c r="AT523" s="198" t="s">
        <v>204</v>
      </c>
      <c r="AU523" s="198" t="s">
        <v>85</v>
      </c>
      <c r="AY523" s="17" t="s">
        <v>141</v>
      </c>
      <c r="BE523" s="199">
        <f>IF(N523="základní",J523,0)</f>
        <v>0</v>
      </c>
      <c r="BF523" s="199">
        <f>IF(N523="snížená",J523,0)</f>
        <v>0</v>
      </c>
      <c r="BG523" s="199">
        <f>IF(N523="zákl. přenesená",J523,0)</f>
        <v>0</v>
      </c>
      <c r="BH523" s="199">
        <f>IF(N523="sníž. přenesená",J523,0)</f>
        <v>0</v>
      </c>
      <c r="BI523" s="199">
        <f>IF(N523="nulová",J523,0)</f>
        <v>0</v>
      </c>
      <c r="BJ523" s="17" t="s">
        <v>83</v>
      </c>
      <c r="BK523" s="199">
        <f>ROUND(I523*H523,2)</f>
        <v>0</v>
      </c>
      <c r="BL523" s="17" t="s">
        <v>149</v>
      </c>
      <c r="BM523" s="198" t="s">
        <v>716</v>
      </c>
    </row>
    <row r="524" spans="1:65" s="2" customFormat="1" ht="63" x14ac:dyDescent="0.2">
      <c r="A524" s="34"/>
      <c r="B524" s="35"/>
      <c r="C524" s="36"/>
      <c r="D524" s="200" t="s">
        <v>151</v>
      </c>
      <c r="E524" s="36"/>
      <c r="F524" s="201" t="s">
        <v>717</v>
      </c>
      <c r="G524" s="36"/>
      <c r="H524" s="36"/>
      <c r="I524" s="202"/>
      <c r="J524" s="36"/>
      <c r="K524" s="36"/>
      <c r="L524" s="39"/>
      <c r="M524" s="203"/>
      <c r="N524" s="204"/>
      <c r="O524" s="71"/>
      <c r="P524" s="71"/>
      <c r="Q524" s="71"/>
      <c r="R524" s="71"/>
      <c r="S524" s="71"/>
      <c r="T524" s="72"/>
      <c r="U524" s="34"/>
      <c r="V524" s="34"/>
      <c r="W524" s="34"/>
      <c r="X524" s="34"/>
      <c r="Y524" s="34"/>
      <c r="Z524" s="34"/>
      <c r="AA524" s="34"/>
      <c r="AB524" s="34"/>
      <c r="AC524" s="34"/>
      <c r="AD524" s="34"/>
      <c r="AE524" s="34"/>
      <c r="AT524" s="17" t="s">
        <v>151</v>
      </c>
      <c r="AU524" s="17" t="s">
        <v>85</v>
      </c>
    </row>
    <row r="525" spans="1:65" s="15" customFormat="1" x14ac:dyDescent="0.2">
      <c r="B525" s="227"/>
      <c r="C525" s="228"/>
      <c r="D525" s="200" t="s">
        <v>152</v>
      </c>
      <c r="E525" s="229" t="s">
        <v>1</v>
      </c>
      <c r="F525" s="230" t="s">
        <v>417</v>
      </c>
      <c r="G525" s="228"/>
      <c r="H525" s="229" t="s">
        <v>1</v>
      </c>
      <c r="I525" s="231"/>
      <c r="J525" s="228"/>
      <c r="K525" s="228"/>
      <c r="L525" s="232"/>
      <c r="M525" s="233"/>
      <c r="N525" s="234"/>
      <c r="O525" s="234"/>
      <c r="P525" s="234"/>
      <c r="Q525" s="234"/>
      <c r="R525" s="234"/>
      <c r="S525" s="234"/>
      <c r="T525" s="235"/>
      <c r="AT525" s="236" t="s">
        <v>152</v>
      </c>
      <c r="AU525" s="236" t="s">
        <v>85</v>
      </c>
      <c r="AV525" s="15" t="s">
        <v>83</v>
      </c>
      <c r="AW525" s="15" t="s">
        <v>31</v>
      </c>
      <c r="AX525" s="15" t="s">
        <v>75</v>
      </c>
      <c r="AY525" s="236" t="s">
        <v>141</v>
      </c>
    </row>
    <row r="526" spans="1:65" s="13" customFormat="1" x14ac:dyDescent="0.2">
      <c r="B526" s="205"/>
      <c r="C526" s="206"/>
      <c r="D526" s="200" t="s">
        <v>152</v>
      </c>
      <c r="E526" s="207" t="s">
        <v>1</v>
      </c>
      <c r="F526" s="208" t="s">
        <v>718</v>
      </c>
      <c r="G526" s="206"/>
      <c r="H526" s="209">
        <v>528</v>
      </c>
      <c r="I526" s="210"/>
      <c r="J526" s="206"/>
      <c r="K526" s="206"/>
      <c r="L526" s="211"/>
      <c r="M526" s="212"/>
      <c r="N526" s="213"/>
      <c r="O526" s="213"/>
      <c r="P526" s="213"/>
      <c r="Q526" s="213"/>
      <c r="R526" s="213"/>
      <c r="S526" s="213"/>
      <c r="T526" s="214"/>
      <c r="AT526" s="215" t="s">
        <v>152</v>
      </c>
      <c r="AU526" s="215" t="s">
        <v>85</v>
      </c>
      <c r="AV526" s="13" t="s">
        <v>85</v>
      </c>
      <c r="AW526" s="13" t="s">
        <v>31</v>
      </c>
      <c r="AX526" s="13" t="s">
        <v>75</v>
      </c>
      <c r="AY526" s="215" t="s">
        <v>141</v>
      </c>
    </row>
    <row r="527" spans="1:65" s="13" customFormat="1" x14ac:dyDescent="0.2">
      <c r="B527" s="205"/>
      <c r="C527" s="206"/>
      <c r="D527" s="200" t="s">
        <v>152</v>
      </c>
      <c r="E527" s="207" t="s">
        <v>1</v>
      </c>
      <c r="F527" s="208" t="s">
        <v>719</v>
      </c>
      <c r="G527" s="206"/>
      <c r="H527" s="209">
        <v>-7.2</v>
      </c>
      <c r="I527" s="210"/>
      <c r="J527" s="206"/>
      <c r="K527" s="206"/>
      <c r="L527" s="211"/>
      <c r="M527" s="212"/>
      <c r="N527" s="213"/>
      <c r="O527" s="213"/>
      <c r="P527" s="213"/>
      <c r="Q527" s="213"/>
      <c r="R527" s="213"/>
      <c r="S527" s="213"/>
      <c r="T527" s="214"/>
      <c r="AT527" s="215" t="s">
        <v>152</v>
      </c>
      <c r="AU527" s="215" t="s">
        <v>85</v>
      </c>
      <c r="AV527" s="13" t="s">
        <v>85</v>
      </c>
      <c r="AW527" s="13" t="s">
        <v>31</v>
      </c>
      <c r="AX527" s="13" t="s">
        <v>75</v>
      </c>
      <c r="AY527" s="215" t="s">
        <v>141</v>
      </c>
    </row>
    <row r="528" spans="1:65" s="14" customFormat="1" x14ac:dyDescent="0.2">
      <c r="B528" s="216"/>
      <c r="C528" s="217"/>
      <c r="D528" s="200" t="s">
        <v>152</v>
      </c>
      <c r="E528" s="218" t="s">
        <v>1</v>
      </c>
      <c r="F528" s="219" t="s">
        <v>156</v>
      </c>
      <c r="G528" s="217"/>
      <c r="H528" s="220">
        <v>520.79999999999995</v>
      </c>
      <c r="I528" s="221"/>
      <c r="J528" s="217"/>
      <c r="K528" s="217"/>
      <c r="L528" s="222"/>
      <c r="M528" s="223"/>
      <c r="N528" s="224"/>
      <c r="O528" s="224"/>
      <c r="P528" s="224"/>
      <c r="Q528" s="224"/>
      <c r="R528" s="224"/>
      <c r="S528" s="224"/>
      <c r="T528" s="225"/>
      <c r="AT528" s="226" t="s">
        <v>152</v>
      </c>
      <c r="AU528" s="226" t="s">
        <v>85</v>
      </c>
      <c r="AV528" s="14" t="s">
        <v>149</v>
      </c>
      <c r="AW528" s="14" t="s">
        <v>31</v>
      </c>
      <c r="AX528" s="14" t="s">
        <v>83</v>
      </c>
      <c r="AY528" s="226" t="s">
        <v>141</v>
      </c>
    </row>
    <row r="529" spans="1:65" s="2" customFormat="1" ht="33" customHeight="1" x14ac:dyDescent="0.2">
      <c r="A529" s="34"/>
      <c r="B529" s="35"/>
      <c r="C529" s="238" t="s">
        <v>720</v>
      </c>
      <c r="D529" s="238" t="s">
        <v>204</v>
      </c>
      <c r="E529" s="239" t="s">
        <v>721</v>
      </c>
      <c r="F529" s="240" t="s">
        <v>722</v>
      </c>
      <c r="G529" s="241" t="s">
        <v>338</v>
      </c>
      <c r="H529" s="242">
        <v>104.85</v>
      </c>
      <c r="I529" s="243"/>
      <c r="J529" s="244">
        <f>ROUND(I529*H529,2)</f>
        <v>0</v>
      </c>
      <c r="K529" s="240" t="s">
        <v>147</v>
      </c>
      <c r="L529" s="39"/>
      <c r="M529" s="245" t="s">
        <v>1</v>
      </c>
      <c r="N529" s="246" t="s">
        <v>40</v>
      </c>
      <c r="O529" s="71"/>
      <c r="P529" s="196">
        <f>O529*H529</f>
        <v>0</v>
      </c>
      <c r="Q529" s="196">
        <v>0</v>
      </c>
      <c r="R529" s="196">
        <f>Q529*H529</f>
        <v>0</v>
      </c>
      <c r="S529" s="196">
        <v>0</v>
      </c>
      <c r="T529" s="197">
        <f>S529*H529</f>
        <v>0</v>
      </c>
      <c r="U529" s="34"/>
      <c r="V529" s="34"/>
      <c r="W529" s="34"/>
      <c r="X529" s="34"/>
      <c r="Y529" s="34"/>
      <c r="Z529" s="34"/>
      <c r="AA529" s="34"/>
      <c r="AB529" s="34"/>
      <c r="AC529" s="34"/>
      <c r="AD529" s="34"/>
      <c r="AE529" s="34"/>
      <c r="AR529" s="198" t="s">
        <v>149</v>
      </c>
      <c r="AT529" s="198" t="s">
        <v>204</v>
      </c>
      <c r="AU529" s="198" t="s">
        <v>85</v>
      </c>
      <c r="AY529" s="17" t="s">
        <v>141</v>
      </c>
      <c r="BE529" s="199">
        <f>IF(N529="základní",J529,0)</f>
        <v>0</v>
      </c>
      <c r="BF529" s="199">
        <f>IF(N529="snížená",J529,0)</f>
        <v>0</v>
      </c>
      <c r="BG529" s="199">
        <f>IF(N529="zákl. přenesená",J529,0)</f>
        <v>0</v>
      </c>
      <c r="BH529" s="199">
        <f>IF(N529="sníž. přenesená",J529,0)</f>
        <v>0</v>
      </c>
      <c r="BI529" s="199">
        <f>IF(N529="nulová",J529,0)</f>
        <v>0</v>
      </c>
      <c r="BJ529" s="17" t="s">
        <v>83</v>
      </c>
      <c r="BK529" s="199">
        <f>ROUND(I529*H529,2)</f>
        <v>0</v>
      </c>
      <c r="BL529" s="17" t="s">
        <v>149</v>
      </c>
      <c r="BM529" s="198" t="s">
        <v>723</v>
      </c>
    </row>
    <row r="530" spans="1:65" s="2" customFormat="1" ht="72" x14ac:dyDescent="0.2">
      <c r="A530" s="34"/>
      <c r="B530" s="35"/>
      <c r="C530" s="36"/>
      <c r="D530" s="200" t="s">
        <v>151</v>
      </c>
      <c r="E530" s="36"/>
      <c r="F530" s="201" t="s">
        <v>724</v>
      </c>
      <c r="G530" s="36"/>
      <c r="H530" s="36"/>
      <c r="I530" s="202"/>
      <c r="J530" s="36"/>
      <c r="K530" s="36"/>
      <c r="L530" s="39"/>
      <c r="M530" s="203"/>
      <c r="N530" s="204"/>
      <c r="O530" s="71"/>
      <c r="P530" s="71"/>
      <c r="Q530" s="71"/>
      <c r="R530" s="71"/>
      <c r="S530" s="71"/>
      <c r="T530" s="72"/>
      <c r="U530" s="34"/>
      <c r="V530" s="34"/>
      <c r="W530" s="34"/>
      <c r="X530" s="34"/>
      <c r="Y530" s="34"/>
      <c r="Z530" s="34"/>
      <c r="AA530" s="34"/>
      <c r="AB530" s="34"/>
      <c r="AC530" s="34"/>
      <c r="AD530" s="34"/>
      <c r="AE530" s="34"/>
      <c r="AT530" s="17" t="s">
        <v>151</v>
      </c>
      <c r="AU530" s="17" t="s">
        <v>85</v>
      </c>
    </row>
    <row r="531" spans="1:65" s="15" customFormat="1" x14ac:dyDescent="0.2">
      <c r="B531" s="227"/>
      <c r="C531" s="228"/>
      <c r="D531" s="200" t="s">
        <v>152</v>
      </c>
      <c r="E531" s="229" t="s">
        <v>1</v>
      </c>
      <c r="F531" s="230" t="s">
        <v>725</v>
      </c>
      <c r="G531" s="228"/>
      <c r="H531" s="229" t="s">
        <v>1</v>
      </c>
      <c r="I531" s="231"/>
      <c r="J531" s="228"/>
      <c r="K531" s="228"/>
      <c r="L531" s="232"/>
      <c r="M531" s="233"/>
      <c r="N531" s="234"/>
      <c r="O531" s="234"/>
      <c r="P531" s="234"/>
      <c r="Q531" s="234"/>
      <c r="R531" s="234"/>
      <c r="S531" s="234"/>
      <c r="T531" s="235"/>
      <c r="AT531" s="236" t="s">
        <v>152</v>
      </c>
      <c r="AU531" s="236" t="s">
        <v>85</v>
      </c>
      <c r="AV531" s="15" t="s">
        <v>83</v>
      </c>
      <c r="AW531" s="15" t="s">
        <v>31</v>
      </c>
      <c r="AX531" s="15" t="s">
        <v>75</v>
      </c>
      <c r="AY531" s="236" t="s">
        <v>141</v>
      </c>
    </row>
    <row r="532" spans="1:65" s="13" customFormat="1" x14ac:dyDescent="0.2">
      <c r="B532" s="205"/>
      <c r="C532" s="206"/>
      <c r="D532" s="200" t="s">
        <v>152</v>
      </c>
      <c r="E532" s="207" t="s">
        <v>1</v>
      </c>
      <c r="F532" s="208" t="s">
        <v>726</v>
      </c>
      <c r="G532" s="206"/>
      <c r="H532" s="209">
        <v>104.85</v>
      </c>
      <c r="I532" s="210"/>
      <c r="J532" s="206"/>
      <c r="K532" s="206"/>
      <c r="L532" s="211"/>
      <c r="M532" s="212"/>
      <c r="N532" s="213"/>
      <c r="O532" s="213"/>
      <c r="P532" s="213"/>
      <c r="Q532" s="213"/>
      <c r="R532" s="213"/>
      <c r="S532" s="213"/>
      <c r="T532" s="214"/>
      <c r="AT532" s="215" t="s">
        <v>152</v>
      </c>
      <c r="AU532" s="215" t="s">
        <v>85</v>
      </c>
      <c r="AV532" s="13" t="s">
        <v>85</v>
      </c>
      <c r="AW532" s="13" t="s">
        <v>31</v>
      </c>
      <c r="AX532" s="13" t="s">
        <v>75</v>
      </c>
      <c r="AY532" s="215" t="s">
        <v>141</v>
      </c>
    </row>
    <row r="533" spans="1:65" s="14" customFormat="1" x14ac:dyDescent="0.2">
      <c r="B533" s="216"/>
      <c r="C533" s="217"/>
      <c r="D533" s="200" t="s">
        <v>152</v>
      </c>
      <c r="E533" s="218" t="s">
        <v>1</v>
      </c>
      <c r="F533" s="219" t="s">
        <v>156</v>
      </c>
      <c r="G533" s="217"/>
      <c r="H533" s="220">
        <v>104.85</v>
      </c>
      <c r="I533" s="221"/>
      <c r="J533" s="217"/>
      <c r="K533" s="217"/>
      <c r="L533" s="222"/>
      <c r="M533" s="223"/>
      <c r="N533" s="224"/>
      <c r="O533" s="224"/>
      <c r="P533" s="224"/>
      <c r="Q533" s="224"/>
      <c r="R533" s="224"/>
      <c r="S533" s="224"/>
      <c r="T533" s="225"/>
      <c r="AT533" s="226" t="s">
        <v>152</v>
      </c>
      <c r="AU533" s="226" t="s">
        <v>85</v>
      </c>
      <c r="AV533" s="14" t="s">
        <v>149</v>
      </c>
      <c r="AW533" s="14" t="s">
        <v>31</v>
      </c>
      <c r="AX533" s="14" t="s">
        <v>83</v>
      </c>
      <c r="AY533" s="226" t="s">
        <v>141</v>
      </c>
    </row>
    <row r="534" spans="1:65" s="2" customFormat="1" ht="24.15" customHeight="1" x14ac:dyDescent="0.2">
      <c r="A534" s="34"/>
      <c r="B534" s="35"/>
      <c r="C534" s="238" t="s">
        <v>727</v>
      </c>
      <c r="D534" s="238" t="s">
        <v>204</v>
      </c>
      <c r="E534" s="239" t="s">
        <v>728</v>
      </c>
      <c r="F534" s="240" t="s">
        <v>729</v>
      </c>
      <c r="G534" s="241" t="s">
        <v>243</v>
      </c>
      <c r="H534" s="242">
        <v>116.5</v>
      </c>
      <c r="I534" s="243"/>
      <c r="J534" s="244">
        <f>ROUND(I534*H534,2)</f>
        <v>0</v>
      </c>
      <c r="K534" s="240" t="s">
        <v>147</v>
      </c>
      <c r="L534" s="39"/>
      <c r="M534" s="245" t="s">
        <v>1</v>
      </c>
      <c r="N534" s="246" t="s">
        <v>40</v>
      </c>
      <c r="O534" s="71"/>
      <c r="P534" s="196">
        <f>O534*H534</f>
        <v>0</v>
      </c>
      <c r="Q534" s="196">
        <v>0</v>
      </c>
      <c r="R534" s="196">
        <f>Q534*H534</f>
        <v>0</v>
      </c>
      <c r="S534" s="196">
        <v>0</v>
      </c>
      <c r="T534" s="197">
        <f>S534*H534</f>
        <v>0</v>
      </c>
      <c r="U534" s="34"/>
      <c r="V534" s="34"/>
      <c r="W534" s="34"/>
      <c r="X534" s="34"/>
      <c r="Y534" s="34"/>
      <c r="Z534" s="34"/>
      <c r="AA534" s="34"/>
      <c r="AB534" s="34"/>
      <c r="AC534" s="34"/>
      <c r="AD534" s="34"/>
      <c r="AE534" s="34"/>
      <c r="AR534" s="198" t="s">
        <v>149</v>
      </c>
      <c r="AT534" s="198" t="s">
        <v>204</v>
      </c>
      <c r="AU534" s="198" t="s">
        <v>85</v>
      </c>
      <c r="AY534" s="17" t="s">
        <v>141</v>
      </c>
      <c r="BE534" s="199">
        <f>IF(N534="základní",J534,0)</f>
        <v>0</v>
      </c>
      <c r="BF534" s="199">
        <f>IF(N534="snížená",J534,0)</f>
        <v>0</v>
      </c>
      <c r="BG534" s="199">
        <f>IF(N534="zákl. přenesená",J534,0)</f>
        <v>0</v>
      </c>
      <c r="BH534" s="199">
        <f>IF(N534="sníž. přenesená",J534,0)</f>
        <v>0</v>
      </c>
      <c r="BI534" s="199">
        <f>IF(N534="nulová",J534,0)</f>
        <v>0</v>
      </c>
      <c r="BJ534" s="17" t="s">
        <v>83</v>
      </c>
      <c r="BK534" s="199">
        <f>ROUND(I534*H534,2)</f>
        <v>0</v>
      </c>
      <c r="BL534" s="17" t="s">
        <v>149</v>
      </c>
      <c r="BM534" s="198" t="s">
        <v>730</v>
      </c>
    </row>
    <row r="535" spans="1:65" s="2" customFormat="1" ht="54" x14ac:dyDescent="0.2">
      <c r="A535" s="34"/>
      <c r="B535" s="35"/>
      <c r="C535" s="36"/>
      <c r="D535" s="200" t="s">
        <v>151</v>
      </c>
      <c r="E535" s="36"/>
      <c r="F535" s="201" t="s">
        <v>731</v>
      </c>
      <c r="G535" s="36"/>
      <c r="H535" s="36"/>
      <c r="I535" s="202"/>
      <c r="J535" s="36"/>
      <c r="K535" s="36"/>
      <c r="L535" s="39"/>
      <c r="M535" s="203"/>
      <c r="N535" s="204"/>
      <c r="O535" s="71"/>
      <c r="P535" s="71"/>
      <c r="Q535" s="71"/>
      <c r="R535" s="71"/>
      <c r="S535" s="71"/>
      <c r="T535" s="72"/>
      <c r="U535" s="34"/>
      <c r="V535" s="34"/>
      <c r="W535" s="34"/>
      <c r="X535" s="34"/>
      <c r="Y535" s="34"/>
      <c r="Z535" s="34"/>
      <c r="AA535" s="34"/>
      <c r="AB535" s="34"/>
      <c r="AC535" s="34"/>
      <c r="AD535" s="34"/>
      <c r="AE535" s="34"/>
      <c r="AT535" s="17" t="s">
        <v>151</v>
      </c>
      <c r="AU535" s="17" t="s">
        <v>85</v>
      </c>
    </row>
    <row r="536" spans="1:65" s="15" customFormat="1" x14ac:dyDescent="0.2">
      <c r="B536" s="227"/>
      <c r="C536" s="228"/>
      <c r="D536" s="200" t="s">
        <v>152</v>
      </c>
      <c r="E536" s="229" t="s">
        <v>1</v>
      </c>
      <c r="F536" s="230" t="s">
        <v>732</v>
      </c>
      <c r="G536" s="228"/>
      <c r="H536" s="229" t="s">
        <v>1</v>
      </c>
      <c r="I536" s="231"/>
      <c r="J536" s="228"/>
      <c r="K536" s="228"/>
      <c r="L536" s="232"/>
      <c r="M536" s="233"/>
      <c r="N536" s="234"/>
      <c r="O536" s="234"/>
      <c r="P536" s="234"/>
      <c r="Q536" s="234"/>
      <c r="R536" s="234"/>
      <c r="S536" s="234"/>
      <c r="T536" s="235"/>
      <c r="AT536" s="236" t="s">
        <v>152</v>
      </c>
      <c r="AU536" s="236" t="s">
        <v>85</v>
      </c>
      <c r="AV536" s="15" t="s">
        <v>83</v>
      </c>
      <c r="AW536" s="15" t="s">
        <v>31</v>
      </c>
      <c r="AX536" s="15" t="s">
        <v>75</v>
      </c>
      <c r="AY536" s="236" t="s">
        <v>141</v>
      </c>
    </row>
    <row r="537" spans="1:65" s="13" customFormat="1" x14ac:dyDescent="0.2">
      <c r="B537" s="205"/>
      <c r="C537" s="206"/>
      <c r="D537" s="200" t="s">
        <v>152</v>
      </c>
      <c r="E537" s="207" t="s">
        <v>1</v>
      </c>
      <c r="F537" s="208" t="s">
        <v>733</v>
      </c>
      <c r="G537" s="206"/>
      <c r="H537" s="209">
        <v>116.5</v>
      </c>
      <c r="I537" s="210"/>
      <c r="J537" s="206"/>
      <c r="K537" s="206"/>
      <c r="L537" s="211"/>
      <c r="M537" s="212"/>
      <c r="N537" s="213"/>
      <c r="O537" s="213"/>
      <c r="P537" s="213"/>
      <c r="Q537" s="213"/>
      <c r="R537" s="213"/>
      <c r="S537" s="213"/>
      <c r="T537" s="214"/>
      <c r="AT537" s="215" t="s">
        <v>152</v>
      </c>
      <c r="AU537" s="215" t="s">
        <v>85</v>
      </c>
      <c r="AV537" s="13" t="s">
        <v>85</v>
      </c>
      <c r="AW537" s="13" t="s">
        <v>31</v>
      </c>
      <c r="AX537" s="13" t="s">
        <v>75</v>
      </c>
      <c r="AY537" s="215" t="s">
        <v>141</v>
      </c>
    </row>
    <row r="538" spans="1:65" s="14" customFormat="1" x14ac:dyDescent="0.2">
      <c r="B538" s="216"/>
      <c r="C538" s="217"/>
      <c r="D538" s="200" t="s">
        <v>152</v>
      </c>
      <c r="E538" s="218" t="s">
        <v>1</v>
      </c>
      <c r="F538" s="219" t="s">
        <v>156</v>
      </c>
      <c r="G538" s="217"/>
      <c r="H538" s="220">
        <v>116.5</v>
      </c>
      <c r="I538" s="221"/>
      <c r="J538" s="217"/>
      <c r="K538" s="217"/>
      <c r="L538" s="222"/>
      <c r="M538" s="223"/>
      <c r="N538" s="224"/>
      <c r="O538" s="224"/>
      <c r="P538" s="224"/>
      <c r="Q538" s="224"/>
      <c r="R538" s="224"/>
      <c r="S538" s="224"/>
      <c r="T538" s="225"/>
      <c r="AT538" s="226" t="s">
        <v>152</v>
      </c>
      <c r="AU538" s="226" t="s">
        <v>85</v>
      </c>
      <c r="AV538" s="14" t="s">
        <v>149</v>
      </c>
      <c r="AW538" s="14" t="s">
        <v>31</v>
      </c>
      <c r="AX538" s="14" t="s">
        <v>83</v>
      </c>
      <c r="AY538" s="226" t="s">
        <v>141</v>
      </c>
    </row>
    <row r="539" spans="1:65" s="2" customFormat="1" ht="24.15" customHeight="1" x14ac:dyDescent="0.2">
      <c r="A539" s="34"/>
      <c r="B539" s="35"/>
      <c r="C539" s="238" t="s">
        <v>734</v>
      </c>
      <c r="D539" s="238" t="s">
        <v>204</v>
      </c>
      <c r="E539" s="239" t="s">
        <v>735</v>
      </c>
      <c r="F539" s="240" t="s">
        <v>736</v>
      </c>
      <c r="G539" s="241" t="s">
        <v>243</v>
      </c>
      <c r="H539" s="242">
        <v>209</v>
      </c>
      <c r="I539" s="243"/>
      <c r="J539" s="244">
        <f>ROUND(I539*H539,2)</f>
        <v>0</v>
      </c>
      <c r="K539" s="240" t="s">
        <v>147</v>
      </c>
      <c r="L539" s="39"/>
      <c r="M539" s="245" t="s">
        <v>1</v>
      </c>
      <c r="N539" s="246" t="s">
        <v>40</v>
      </c>
      <c r="O539" s="71"/>
      <c r="P539" s="196">
        <f>O539*H539</f>
        <v>0</v>
      </c>
      <c r="Q539" s="196">
        <v>0</v>
      </c>
      <c r="R539" s="196">
        <f>Q539*H539</f>
        <v>0</v>
      </c>
      <c r="S539" s="196">
        <v>0</v>
      </c>
      <c r="T539" s="197">
        <f>S539*H539</f>
        <v>0</v>
      </c>
      <c r="U539" s="34"/>
      <c r="V539" s="34"/>
      <c r="W539" s="34"/>
      <c r="X539" s="34"/>
      <c r="Y539" s="34"/>
      <c r="Z539" s="34"/>
      <c r="AA539" s="34"/>
      <c r="AB539" s="34"/>
      <c r="AC539" s="34"/>
      <c r="AD539" s="34"/>
      <c r="AE539" s="34"/>
      <c r="AR539" s="198" t="s">
        <v>149</v>
      </c>
      <c r="AT539" s="198" t="s">
        <v>204</v>
      </c>
      <c r="AU539" s="198" t="s">
        <v>85</v>
      </c>
      <c r="AY539" s="17" t="s">
        <v>141</v>
      </c>
      <c r="BE539" s="199">
        <f>IF(N539="základní",J539,0)</f>
        <v>0</v>
      </c>
      <c r="BF539" s="199">
        <f>IF(N539="snížená",J539,0)</f>
        <v>0</v>
      </c>
      <c r="BG539" s="199">
        <f>IF(N539="zákl. přenesená",J539,0)</f>
        <v>0</v>
      </c>
      <c r="BH539" s="199">
        <f>IF(N539="sníž. přenesená",J539,0)</f>
        <v>0</v>
      </c>
      <c r="BI539" s="199">
        <f>IF(N539="nulová",J539,0)</f>
        <v>0</v>
      </c>
      <c r="BJ539" s="17" t="s">
        <v>83</v>
      </c>
      <c r="BK539" s="199">
        <f>ROUND(I539*H539,2)</f>
        <v>0</v>
      </c>
      <c r="BL539" s="17" t="s">
        <v>149</v>
      </c>
      <c r="BM539" s="198" t="s">
        <v>737</v>
      </c>
    </row>
    <row r="540" spans="1:65" s="2" customFormat="1" ht="36" x14ac:dyDescent="0.2">
      <c r="A540" s="34"/>
      <c r="B540" s="35"/>
      <c r="C540" s="36"/>
      <c r="D540" s="200" t="s">
        <v>151</v>
      </c>
      <c r="E540" s="36"/>
      <c r="F540" s="201" t="s">
        <v>738</v>
      </c>
      <c r="G540" s="36"/>
      <c r="H540" s="36"/>
      <c r="I540" s="202"/>
      <c r="J540" s="36"/>
      <c r="K540" s="36"/>
      <c r="L540" s="39"/>
      <c r="M540" s="203"/>
      <c r="N540" s="204"/>
      <c r="O540" s="71"/>
      <c r="P540" s="71"/>
      <c r="Q540" s="71"/>
      <c r="R540" s="71"/>
      <c r="S540" s="71"/>
      <c r="T540" s="72"/>
      <c r="U540" s="34"/>
      <c r="V540" s="34"/>
      <c r="W540" s="34"/>
      <c r="X540" s="34"/>
      <c r="Y540" s="34"/>
      <c r="Z540" s="34"/>
      <c r="AA540" s="34"/>
      <c r="AB540" s="34"/>
      <c r="AC540" s="34"/>
      <c r="AD540" s="34"/>
      <c r="AE540" s="34"/>
      <c r="AT540" s="17" t="s">
        <v>151</v>
      </c>
      <c r="AU540" s="17" t="s">
        <v>85</v>
      </c>
    </row>
    <row r="541" spans="1:65" s="15" customFormat="1" x14ac:dyDescent="0.2">
      <c r="B541" s="227"/>
      <c r="C541" s="228"/>
      <c r="D541" s="200" t="s">
        <v>152</v>
      </c>
      <c r="E541" s="229" t="s">
        <v>1</v>
      </c>
      <c r="F541" s="230" t="s">
        <v>739</v>
      </c>
      <c r="G541" s="228"/>
      <c r="H541" s="229" t="s">
        <v>1</v>
      </c>
      <c r="I541" s="231"/>
      <c r="J541" s="228"/>
      <c r="K541" s="228"/>
      <c r="L541" s="232"/>
      <c r="M541" s="233"/>
      <c r="N541" s="234"/>
      <c r="O541" s="234"/>
      <c r="P541" s="234"/>
      <c r="Q541" s="234"/>
      <c r="R541" s="234"/>
      <c r="S541" s="234"/>
      <c r="T541" s="235"/>
      <c r="AT541" s="236" t="s">
        <v>152</v>
      </c>
      <c r="AU541" s="236" t="s">
        <v>85</v>
      </c>
      <c r="AV541" s="15" t="s">
        <v>83</v>
      </c>
      <c r="AW541" s="15" t="s">
        <v>31</v>
      </c>
      <c r="AX541" s="15" t="s">
        <v>75</v>
      </c>
      <c r="AY541" s="236" t="s">
        <v>141</v>
      </c>
    </row>
    <row r="542" spans="1:65" s="13" customFormat="1" x14ac:dyDescent="0.2">
      <c r="B542" s="205"/>
      <c r="C542" s="206"/>
      <c r="D542" s="200" t="s">
        <v>152</v>
      </c>
      <c r="E542" s="207" t="s">
        <v>1</v>
      </c>
      <c r="F542" s="208" t="s">
        <v>740</v>
      </c>
      <c r="G542" s="206"/>
      <c r="H542" s="209">
        <v>108</v>
      </c>
      <c r="I542" s="210"/>
      <c r="J542" s="206"/>
      <c r="K542" s="206"/>
      <c r="L542" s="211"/>
      <c r="M542" s="212"/>
      <c r="N542" s="213"/>
      <c r="O542" s="213"/>
      <c r="P542" s="213"/>
      <c r="Q542" s="213"/>
      <c r="R542" s="213"/>
      <c r="S542" s="213"/>
      <c r="T542" s="214"/>
      <c r="AT542" s="215" t="s">
        <v>152</v>
      </c>
      <c r="AU542" s="215" t="s">
        <v>85</v>
      </c>
      <c r="AV542" s="13" t="s">
        <v>85</v>
      </c>
      <c r="AW542" s="13" t="s">
        <v>31</v>
      </c>
      <c r="AX542" s="13" t="s">
        <v>75</v>
      </c>
      <c r="AY542" s="215" t="s">
        <v>141</v>
      </c>
    </row>
    <row r="543" spans="1:65" s="15" customFormat="1" x14ac:dyDescent="0.2">
      <c r="B543" s="227"/>
      <c r="C543" s="228"/>
      <c r="D543" s="200" t="s">
        <v>152</v>
      </c>
      <c r="E543" s="229" t="s">
        <v>1</v>
      </c>
      <c r="F543" s="230" t="s">
        <v>741</v>
      </c>
      <c r="G543" s="228"/>
      <c r="H543" s="229" t="s">
        <v>1</v>
      </c>
      <c r="I543" s="231"/>
      <c r="J543" s="228"/>
      <c r="K543" s="228"/>
      <c r="L543" s="232"/>
      <c r="M543" s="233"/>
      <c r="N543" s="234"/>
      <c r="O543" s="234"/>
      <c r="P543" s="234"/>
      <c r="Q543" s="234"/>
      <c r="R543" s="234"/>
      <c r="S543" s="234"/>
      <c r="T543" s="235"/>
      <c r="AT543" s="236" t="s">
        <v>152</v>
      </c>
      <c r="AU543" s="236" t="s">
        <v>85</v>
      </c>
      <c r="AV543" s="15" t="s">
        <v>83</v>
      </c>
      <c r="AW543" s="15" t="s">
        <v>31</v>
      </c>
      <c r="AX543" s="15" t="s">
        <v>75</v>
      </c>
      <c r="AY543" s="236" t="s">
        <v>141</v>
      </c>
    </row>
    <row r="544" spans="1:65" s="13" customFormat="1" x14ac:dyDescent="0.2">
      <c r="B544" s="205"/>
      <c r="C544" s="206"/>
      <c r="D544" s="200" t="s">
        <v>152</v>
      </c>
      <c r="E544" s="207" t="s">
        <v>1</v>
      </c>
      <c r="F544" s="208" t="s">
        <v>742</v>
      </c>
      <c r="G544" s="206"/>
      <c r="H544" s="209">
        <v>101</v>
      </c>
      <c r="I544" s="210"/>
      <c r="J544" s="206"/>
      <c r="K544" s="206"/>
      <c r="L544" s="211"/>
      <c r="M544" s="212"/>
      <c r="N544" s="213"/>
      <c r="O544" s="213"/>
      <c r="P544" s="213"/>
      <c r="Q544" s="213"/>
      <c r="R544" s="213"/>
      <c r="S544" s="213"/>
      <c r="T544" s="214"/>
      <c r="AT544" s="215" t="s">
        <v>152</v>
      </c>
      <c r="AU544" s="215" t="s">
        <v>85</v>
      </c>
      <c r="AV544" s="13" t="s">
        <v>85</v>
      </c>
      <c r="AW544" s="13" t="s">
        <v>31</v>
      </c>
      <c r="AX544" s="13" t="s">
        <v>75</v>
      </c>
      <c r="AY544" s="215" t="s">
        <v>141</v>
      </c>
    </row>
    <row r="545" spans="1:65" s="14" customFormat="1" x14ac:dyDescent="0.2">
      <c r="B545" s="216"/>
      <c r="C545" s="217"/>
      <c r="D545" s="200" t="s">
        <v>152</v>
      </c>
      <c r="E545" s="218" t="s">
        <v>1</v>
      </c>
      <c r="F545" s="219" t="s">
        <v>156</v>
      </c>
      <c r="G545" s="217"/>
      <c r="H545" s="220">
        <v>209</v>
      </c>
      <c r="I545" s="221"/>
      <c r="J545" s="217"/>
      <c r="K545" s="217"/>
      <c r="L545" s="222"/>
      <c r="M545" s="223"/>
      <c r="N545" s="224"/>
      <c r="O545" s="224"/>
      <c r="P545" s="224"/>
      <c r="Q545" s="224"/>
      <c r="R545" s="224"/>
      <c r="S545" s="224"/>
      <c r="T545" s="225"/>
      <c r="AT545" s="226" t="s">
        <v>152</v>
      </c>
      <c r="AU545" s="226" t="s">
        <v>85</v>
      </c>
      <c r="AV545" s="14" t="s">
        <v>149</v>
      </c>
      <c r="AW545" s="14" t="s">
        <v>31</v>
      </c>
      <c r="AX545" s="14" t="s">
        <v>83</v>
      </c>
      <c r="AY545" s="226" t="s">
        <v>141</v>
      </c>
    </row>
    <row r="546" spans="1:65" s="2" customFormat="1" ht="21.75" customHeight="1" x14ac:dyDescent="0.2">
      <c r="A546" s="34"/>
      <c r="B546" s="35"/>
      <c r="C546" s="238" t="s">
        <v>743</v>
      </c>
      <c r="D546" s="238" t="s">
        <v>204</v>
      </c>
      <c r="E546" s="239" t="s">
        <v>266</v>
      </c>
      <c r="F546" s="240" t="s">
        <v>267</v>
      </c>
      <c r="G546" s="241" t="s">
        <v>219</v>
      </c>
      <c r="H546" s="242">
        <v>1.282</v>
      </c>
      <c r="I546" s="243"/>
      <c r="J546" s="244">
        <f>ROUND(I546*H546,2)</f>
        <v>0</v>
      </c>
      <c r="K546" s="240" t="s">
        <v>147</v>
      </c>
      <c r="L546" s="39"/>
      <c r="M546" s="245" t="s">
        <v>1</v>
      </c>
      <c r="N546" s="246" t="s">
        <v>40</v>
      </c>
      <c r="O546" s="71"/>
      <c r="P546" s="196">
        <f>O546*H546</f>
        <v>0</v>
      </c>
      <c r="Q546" s="196">
        <v>0</v>
      </c>
      <c r="R546" s="196">
        <f>Q546*H546</f>
        <v>0</v>
      </c>
      <c r="S546" s="196">
        <v>0</v>
      </c>
      <c r="T546" s="197">
        <f>S546*H546</f>
        <v>0</v>
      </c>
      <c r="U546" s="34"/>
      <c r="V546" s="34"/>
      <c r="W546" s="34"/>
      <c r="X546" s="34"/>
      <c r="Y546" s="34"/>
      <c r="Z546" s="34"/>
      <c r="AA546" s="34"/>
      <c r="AB546" s="34"/>
      <c r="AC546" s="34"/>
      <c r="AD546" s="34"/>
      <c r="AE546" s="34"/>
      <c r="AR546" s="198" t="s">
        <v>149</v>
      </c>
      <c r="AT546" s="198" t="s">
        <v>204</v>
      </c>
      <c r="AU546" s="198" t="s">
        <v>85</v>
      </c>
      <c r="AY546" s="17" t="s">
        <v>141</v>
      </c>
      <c r="BE546" s="199">
        <f>IF(N546="základní",J546,0)</f>
        <v>0</v>
      </c>
      <c r="BF546" s="199">
        <f>IF(N546="snížená",J546,0)</f>
        <v>0</v>
      </c>
      <c r="BG546" s="199">
        <f>IF(N546="zákl. přenesená",J546,0)</f>
        <v>0</v>
      </c>
      <c r="BH546" s="199">
        <f>IF(N546="sníž. přenesená",J546,0)</f>
        <v>0</v>
      </c>
      <c r="BI546" s="199">
        <f>IF(N546="nulová",J546,0)</f>
        <v>0</v>
      </c>
      <c r="BJ546" s="17" t="s">
        <v>83</v>
      </c>
      <c r="BK546" s="199">
        <f>ROUND(I546*H546,2)</f>
        <v>0</v>
      </c>
      <c r="BL546" s="17" t="s">
        <v>149</v>
      </c>
      <c r="BM546" s="198" t="s">
        <v>744</v>
      </c>
    </row>
    <row r="547" spans="1:65" s="2" customFormat="1" ht="90" x14ac:dyDescent="0.2">
      <c r="A547" s="34"/>
      <c r="B547" s="35"/>
      <c r="C547" s="36"/>
      <c r="D547" s="200" t="s">
        <v>151</v>
      </c>
      <c r="E547" s="36"/>
      <c r="F547" s="201" t="s">
        <v>269</v>
      </c>
      <c r="G547" s="36"/>
      <c r="H547" s="36"/>
      <c r="I547" s="202"/>
      <c r="J547" s="36"/>
      <c r="K547" s="36"/>
      <c r="L547" s="39"/>
      <c r="M547" s="203"/>
      <c r="N547" s="204"/>
      <c r="O547" s="71"/>
      <c r="P547" s="71"/>
      <c r="Q547" s="71"/>
      <c r="R547" s="71"/>
      <c r="S547" s="71"/>
      <c r="T547" s="72"/>
      <c r="U547" s="34"/>
      <c r="V547" s="34"/>
      <c r="W547" s="34"/>
      <c r="X547" s="34"/>
      <c r="Y547" s="34"/>
      <c r="Z547" s="34"/>
      <c r="AA547" s="34"/>
      <c r="AB547" s="34"/>
      <c r="AC547" s="34"/>
      <c r="AD547" s="34"/>
      <c r="AE547" s="34"/>
      <c r="AT547" s="17" t="s">
        <v>151</v>
      </c>
      <c r="AU547" s="17" t="s">
        <v>85</v>
      </c>
    </row>
    <row r="548" spans="1:65" s="15" customFormat="1" x14ac:dyDescent="0.2">
      <c r="B548" s="227"/>
      <c r="C548" s="228"/>
      <c r="D548" s="200" t="s">
        <v>152</v>
      </c>
      <c r="E548" s="229" t="s">
        <v>1</v>
      </c>
      <c r="F548" s="230" t="s">
        <v>411</v>
      </c>
      <c r="G548" s="228"/>
      <c r="H548" s="229" t="s">
        <v>1</v>
      </c>
      <c r="I548" s="231"/>
      <c r="J548" s="228"/>
      <c r="K548" s="228"/>
      <c r="L548" s="232"/>
      <c r="M548" s="233"/>
      <c r="N548" s="234"/>
      <c r="O548" s="234"/>
      <c r="P548" s="234"/>
      <c r="Q548" s="234"/>
      <c r="R548" s="234"/>
      <c r="S548" s="234"/>
      <c r="T548" s="235"/>
      <c r="AT548" s="236" t="s">
        <v>152</v>
      </c>
      <c r="AU548" s="236" t="s">
        <v>85</v>
      </c>
      <c r="AV548" s="15" t="s">
        <v>83</v>
      </c>
      <c r="AW548" s="15" t="s">
        <v>31</v>
      </c>
      <c r="AX548" s="15" t="s">
        <v>75</v>
      </c>
      <c r="AY548" s="236" t="s">
        <v>141</v>
      </c>
    </row>
    <row r="549" spans="1:65" s="13" customFormat="1" x14ac:dyDescent="0.2">
      <c r="B549" s="205"/>
      <c r="C549" s="206"/>
      <c r="D549" s="200" t="s">
        <v>152</v>
      </c>
      <c r="E549" s="207" t="s">
        <v>1</v>
      </c>
      <c r="F549" s="208" t="s">
        <v>745</v>
      </c>
      <c r="G549" s="206"/>
      <c r="H549" s="209">
        <v>0.64100000000000001</v>
      </c>
      <c r="I549" s="210"/>
      <c r="J549" s="206"/>
      <c r="K549" s="206"/>
      <c r="L549" s="211"/>
      <c r="M549" s="212"/>
      <c r="N549" s="213"/>
      <c r="O549" s="213"/>
      <c r="P549" s="213"/>
      <c r="Q549" s="213"/>
      <c r="R549" s="213"/>
      <c r="S549" s="213"/>
      <c r="T549" s="214"/>
      <c r="AT549" s="215" t="s">
        <v>152</v>
      </c>
      <c r="AU549" s="215" t="s">
        <v>85</v>
      </c>
      <c r="AV549" s="13" t="s">
        <v>85</v>
      </c>
      <c r="AW549" s="13" t="s">
        <v>31</v>
      </c>
      <c r="AX549" s="13" t="s">
        <v>75</v>
      </c>
      <c r="AY549" s="215" t="s">
        <v>141</v>
      </c>
    </row>
    <row r="550" spans="1:65" s="15" customFormat="1" x14ac:dyDescent="0.2">
      <c r="B550" s="227"/>
      <c r="C550" s="228"/>
      <c r="D550" s="200" t="s">
        <v>152</v>
      </c>
      <c r="E550" s="229" t="s">
        <v>1</v>
      </c>
      <c r="F550" s="230" t="s">
        <v>417</v>
      </c>
      <c r="G550" s="228"/>
      <c r="H550" s="229" t="s">
        <v>1</v>
      </c>
      <c r="I550" s="231"/>
      <c r="J550" s="228"/>
      <c r="K550" s="228"/>
      <c r="L550" s="232"/>
      <c r="M550" s="233"/>
      <c r="N550" s="234"/>
      <c r="O550" s="234"/>
      <c r="P550" s="234"/>
      <c r="Q550" s="234"/>
      <c r="R550" s="234"/>
      <c r="S550" s="234"/>
      <c r="T550" s="235"/>
      <c r="AT550" s="236" t="s">
        <v>152</v>
      </c>
      <c r="AU550" s="236" t="s">
        <v>85</v>
      </c>
      <c r="AV550" s="15" t="s">
        <v>83</v>
      </c>
      <c r="AW550" s="15" t="s">
        <v>31</v>
      </c>
      <c r="AX550" s="15" t="s">
        <v>75</v>
      </c>
      <c r="AY550" s="236" t="s">
        <v>141</v>
      </c>
    </row>
    <row r="551" spans="1:65" s="13" customFormat="1" x14ac:dyDescent="0.2">
      <c r="B551" s="205"/>
      <c r="C551" s="206"/>
      <c r="D551" s="200" t="s">
        <v>152</v>
      </c>
      <c r="E551" s="207" t="s">
        <v>1</v>
      </c>
      <c r="F551" s="208" t="s">
        <v>745</v>
      </c>
      <c r="G551" s="206"/>
      <c r="H551" s="209">
        <v>0.64100000000000001</v>
      </c>
      <c r="I551" s="210"/>
      <c r="J551" s="206"/>
      <c r="K551" s="206"/>
      <c r="L551" s="211"/>
      <c r="M551" s="212"/>
      <c r="N551" s="213"/>
      <c r="O551" s="213"/>
      <c r="P551" s="213"/>
      <c r="Q551" s="213"/>
      <c r="R551" s="213"/>
      <c r="S551" s="213"/>
      <c r="T551" s="214"/>
      <c r="AT551" s="215" t="s">
        <v>152</v>
      </c>
      <c r="AU551" s="215" t="s">
        <v>85</v>
      </c>
      <c r="AV551" s="13" t="s">
        <v>85</v>
      </c>
      <c r="AW551" s="13" t="s">
        <v>31</v>
      </c>
      <c r="AX551" s="13" t="s">
        <v>75</v>
      </c>
      <c r="AY551" s="215" t="s">
        <v>141</v>
      </c>
    </row>
    <row r="552" spans="1:65" s="14" customFormat="1" x14ac:dyDescent="0.2">
      <c r="B552" s="216"/>
      <c r="C552" s="217"/>
      <c r="D552" s="200" t="s">
        <v>152</v>
      </c>
      <c r="E552" s="218" t="s">
        <v>1</v>
      </c>
      <c r="F552" s="219" t="s">
        <v>156</v>
      </c>
      <c r="G552" s="217"/>
      <c r="H552" s="220">
        <v>1.282</v>
      </c>
      <c r="I552" s="221"/>
      <c r="J552" s="217"/>
      <c r="K552" s="217"/>
      <c r="L552" s="222"/>
      <c r="M552" s="223"/>
      <c r="N552" s="224"/>
      <c r="O552" s="224"/>
      <c r="P552" s="224"/>
      <c r="Q552" s="224"/>
      <c r="R552" s="224"/>
      <c r="S552" s="224"/>
      <c r="T552" s="225"/>
      <c r="AT552" s="226" t="s">
        <v>152</v>
      </c>
      <c r="AU552" s="226" t="s">
        <v>85</v>
      </c>
      <c r="AV552" s="14" t="s">
        <v>149</v>
      </c>
      <c r="AW552" s="14" t="s">
        <v>31</v>
      </c>
      <c r="AX552" s="14" t="s">
        <v>83</v>
      </c>
      <c r="AY552" s="226" t="s">
        <v>141</v>
      </c>
    </row>
    <row r="553" spans="1:65" s="2" customFormat="1" ht="16.5" customHeight="1" x14ac:dyDescent="0.2">
      <c r="A553" s="34"/>
      <c r="B553" s="35"/>
      <c r="C553" s="238" t="s">
        <v>746</v>
      </c>
      <c r="D553" s="238" t="s">
        <v>204</v>
      </c>
      <c r="E553" s="239" t="s">
        <v>747</v>
      </c>
      <c r="F553" s="240" t="s">
        <v>748</v>
      </c>
      <c r="G553" s="241" t="s">
        <v>243</v>
      </c>
      <c r="H553" s="242">
        <v>76</v>
      </c>
      <c r="I553" s="243"/>
      <c r="J553" s="244">
        <f>ROUND(I553*H553,2)</f>
        <v>0</v>
      </c>
      <c r="K553" s="240" t="s">
        <v>147</v>
      </c>
      <c r="L553" s="39"/>
      <c r="M553" s="245" t="s">
        <v>1</v>
      </c>
      <c r="N553" s="246" t="s">
        <v>40</v>
      </c>
      <c r="O553" s="71"/>
      <c r="P553" s="196">
        <f>O553*H553</f>
        <v>0</v>
      </c>
      <c r="Q553" s="196">
        <v>0</v>
      </c>
      <c r="R553" s="196">
        <f>Q553*H553</f>
        <v>0</v>
      </c>
      <c r="S553" s="196">
        <v>0</v>
      </c>
      <c r="T553" s="197">
        <f>S553*H553</f>
        <v>0</v>
      </c>
      <c r="U553" s="34"/>
      <c r="V553" s="34"/>
      <c r="W553" s="34"/>
      <c r="X553" s="34"/>
      <c r="Y553" s="34"/>
      <c r="Z553" s="34"/>
      <c r="AA553" s="34"/>
      <c r="AB553" s="34"/>
      <c r="AC553" s="34"/>
      <c r="AD553" s="34"/>
      <c r="AE553" s="34"/>
      <c r="AR553" s="198" t="s">
        <v>149</v>
      </c>
      <c r="AT553" s="198" t="s">
        <v>204</v>
      </c>
      <c r="AU553" s="198" t="s">
        <v>85</v>
      </c>
      <c r="AY553" s="17" t="s">
        <v>141</v>
      </c>
      <c r="BE553" s="199">
        <f>IF(N553="základní",J553,0)</f>
        <v>0</v>
      </c>
      <c r="BF553" s="199">
        <f>IF(N553="snížená",J553,0)</f>
        <v>0</v>
      </c>
      <c r="BG553" s="199">
        <f>IF(N553="zákl. přenesená",J553,0)</f>
        <v>0</v>
      </c>
      <c r="BH553" s="199">
        <f>IF(N553="sníž. přenesená",J553,0)</f>
        <v>0</v>
      </c>
      <c r="BI553" s="199">
        <f>IF(N553="nulová",J553,0)</f>
        <v>0</v>
      </c>
      <c r="BJ553" s="17" t="s">
        <v>83</v>
      </c>
      <c r="BK553" s="199">
        <f>ROUND(I553*H553,2)</f>
        <v>0</v>
      </c>
      <c r="BL553" s="17" t="s">
        <v>149</v>
      </c>
      <c r="BM553" s="198" t="s">
        <v>749</v>
      </c>
    </row>
    <row r="554" spans="1:65" s="2" customFormat="1" ht="36" x14ac:dyDescent="0.2">
      <c r="A554" s="34"/>
      <c r="B554" s="35"/>
      <c r="C554" s="36"/>
      <c r="D554" s="200" t="s">
        <v>151</v>
      </c>
      <c r="E554" s="36"/>
      <c r="F554" s="201" t="s">
        <v>750</v>
      </c>
      <c r="G554" s="36"/>
      <c r="H554" s="36"/>
      <c r="I554" s="202"/>
      <c r="J554" s="36"/>
      <c r="K554" s="36"/>
      <c r="L554" s="39"/>
      <c r="M554" s="203"/>
      <c r="N554" s="204"/>
      <c r="O554" s="71"/>
      <c r="P554" s="71"/>
      <c r="Q554" s="71"/>
      <c r="R554" s="71"/>
      <c r="S554" s="71"/>
      <c r="T554" s="72"/>
      <c r="U554" s="34"/>
      <c r="V554" s="34"/>
      <c r="W554" s="34"/>
      <c r="X554" s="34"/>
      <c r="Y554" s="34"/>
      <c r="Z554" s="34"/>
      <c r="AA554" s="34"/>
      <c r="AB554" s="34"/>
      <c r="AC554" s="34"/>
      <c r="AD554" s="34"/>
      <c r="AE554" s="34"/>
      <c r="AT554" s="17" t="s">
        <v>151</v>
      </c>
      <c r="AU554" s="17" t="s">
        <v>85</v>
      </c>
    </row>
    <row r="555" spans="1:65" s="15" customFormat="1" ht="20" x14ac:dyDescent="0.2">
      <c r="B555" s="227"/>
      <c r="C555" s="228"/>
      <c r="D555" s="200" t="s">
        <v>152</v>
      </c>
      <c r="E555" s="229" t="s">
        <v>1</v>
      </c>
      <c r="F555" s="230" t="s">
        <v>751</v>
      </c>
      <c r="G555" s="228"/>
      <c r="H555" s="229" t="s">
        <v>1</v>
      </c>
      <c r="I555" s="231"/>
      <c r="J555" s="228"/>
      <c r="K555" s="228"/>
      <c r="L555" s="232"/>
      <c r="M555" s="233"/>
      <c r="N555" s="234"/>
      <c r="O555" s="234"/>
      <c r="P555" s="234"/>
      <c r="Q555" s="234"/>
      <c r="R555" s="234"/>
      <c r="S555" s="234"/>
      <c r="T555" s="235"/>
      <c r="AT555" s="236" t="s">
        <v>152</v>
      </c>
      <c r="AU555" s="236" t="s">
        <v>85</v>
      </c>
      <c r="AV555" s="15" t="s">
        <v>83</v>
      </c>
      <c r="AW555" s="15" t="s">
        <v>31</v>
      </c>
      <c r="AX555" s="15" t="s">
        <v>75</v>
      </c>
      <c r="AY555" s="236" t="s">
        <v>141</v>
      </c>
    </row>
    <row r="556" spans="1:65" s="13" customFormat="1" x14ac:dyDescent="0.2">
      <c r="B556" s="205"/>
      <c r="C556" s="206"/>
      <c r="D556" s="200" t="s">
        <v>152</v>
      </c>
      <c r="E556" s="207" t="s">
        <v>1</v>
      </c>
      <c r="F556" s="208" t="s">
        <v>628</v>
      </c>
      <c r="G556" s="206"/>
      <c r="H556" s="209">
        <v>76</v>
      </c>
      <c r="I556" s="210"/>
      <c r="J556" s="206"/>
      <c r="K556" s="206"/>
      <c r="L556" s="211"/>
      <c r="M556" s="212"/>
      <c r="N556" s="213"/>
      <c r="O556" s="213"/>
      <c r="P556" s="213"/>
      <c r="Q556" s="213"/>
      <c r="R556" s="213"/>
      <c r="S556" s="213"/>
      <c r="T556" s="214"/>
      <c r="AT556" s="215" t="s">
        <v>152</v>
      </c>
      <c r="AU556" s="215" t="s">
        <v>85</v>
      </c>
      <c r="AV556" s="13" t="s">
        <v>85</v>
      </c>
      <c r="AW556" s="13" t="s">
        <v>31</v>
      </c>
      <c r="AX556" s="13" t="s">
        <v>75</v>
      </c>
      <c r="AY556" s="215" t="s">
        <v>141</v>
      </c>
    </row>
    <row r="557" spans="1:65" s="14" customFormat="1" x14ac:dyDescent="0.2">
      <c r="B557" s="216"/>
      <c r="C557" s="217"/>
      <c r="D557" s="200" t="s">
        <v>152</v>
      </c>
      <c r="E557" s="218" t="s">
        <v>1</v>
      </c>
      <c r="F557" s="219" t="s">
        <v>156</v>
      </c>
      <c r="G557" s="217"/>
      <c r="H557" s="220">
        <v>76</v>
      </c>
      <c r="I557" s="221"/>
      <c r="J557" s="217"/>
      <c r="K557" s="217"/>
      <c r="L557" s="222"/>
      <c r="M557" s="223"/>
      <c r="N557" s="224"/>
      <c r="O557" s="224"/>
      <c r="P557" s="224"/>
      <c r="Q557" s="224"/>
      <c r="R557" s="224"/>
      <c r="S557" s="224"/>
      <c r="T557" s="225"/>
      <c r="AT557" s="226" t="s">
        <v>152</v>
      </c>
      <c r="AU557" s="226" t="s">
        <v>85</v>
      </c>
      <c r="AV557" s="14" t="s">
        <v>149</v>
      </c>
      <c r="AW557" s="14" t="s">
        <v>31</v>
      </c>
      <c r="AX557" s="14" t="s">
        <v>83</v>
      </c>
      <c r="AY557" s="226" t="s">
        <v>141</v>
      </c>
    </row>
    <row r="558" spans="1:65" s="2" customFormat="1" ht="21.75" customHeight="1" x14ac:dyDescent="0.2">
      <c r="A558" s="34"/>
      <c r="B558" s="35"/>
      <c r="C558" s="238" t="s">
        <v>752</v>
      </c>
      <c r="D558" s="238" t="s">
        <v>204</v>
      </c>
      <c r="E558" s="239" t="s">
        <v>753</v>
      </c>
      <c r="F558" s="240" t="s">
        <v>754</v>
      </c>
      <c r="G558" s="241" t="s">
        <v>243</v>
      </c>
      <c r="H558" s="242">
        <v>76</v>
      </c>
      <c r="I558" s="243"/>
      <c r="J558" s="244">
        <f>ROUND(I558*H558,2)</f>
        <v>0</v>
      </c>
      <c r="K558" s="240" t="s">
        <v>147</v>
      </c>
      <c r="L558" s="39"/>
      <c r="M558" s="245" t="s">
        <v>1</v>
      </c>
      <c r="N558" s="246" t="s">
        <v>40</v>
      </c>
      <c r="O558" s="71"/>
      <c r="P558" s="196">
        <f>O558*H558</f>
        <v>0</v>
      </c>
      <c r="Q558" s="196">
        <v>0</v>
      </c>
      <c r="R558" s="196">
        <f>Q558*H558</f>
        <v>0</v>
      </c>
      <c r="S558" s="196">
        <v>0</v>
      </c>
      <c r="T558" s="197">
        <f>S558*H558</f>
        <v>0</v>
      </c>
      <c r="U558" s="34"/>
      <c r="V558" s="34"/>
      <c r="W558" s="34"/>
      <c r="X558" s="34"/>
      <c r="Y558" s="34"/>
      <c r="Z558" s="34"/>
      <c r="AA558" s="34"/>
      <c r="AB558" s="34"/>
      <c r="AC558" s="34"/>
      <c r="AD558" s="34"/>
      <c r="AE558" s="34"/>
      <c r="AR558" s="198" t="s">
        <v>149</v>
      </c>
      <c r="AT558" s="198" t="s">
        <v>204</v>
      </c>
      <c r="AU558" s="198" t="s">
        <v>85</v>
      </c>
      <c r="AY558" s="17" t="s">
        <v>141</v>
      </c>
      <c r="BE558" s="199">
        <f>IF(N558="základní",J558,0)</f>
        <v>0</v>
      </c>
      <c r="BF558" s="199">
        <f>IF(N558="snížená",J558,0)</f>
        <v>0</v>
      </c>
      <c r="BG558" s="199">
        <f>IF(N558="zákl. přenesená",J558,0)</f>
        <v>0</v>
      </c>
      <c r="BH558" s="199">
        <f>IF(N558="sníž. přenesená",J558,0)</f>
        <v>0</v>
      </c>
      <c r="BI558" s="199">
        <f>IF(N558="nulová",J558,0)</f>
        <v>0</v>
      </c>
      <c r="BJ558" s="17" t="s">
        <v>83</v>
      </c>
      <c r="BK558" s="199">
        <f>ROUND(I558*H558,2)</f>
        <v>0</v>
      </c>
      <c r="BL558" s="17" t="s">
        <v>149</v>
      </c>
      <c r="BM558" s="198" t="s">
        <v>755</v>
      </c>
    </row>
    <row r="559" spans="1:65" s="2" customFormat="1" ht="36" x14ac:dyDescent="0.2">
      <c r="A559" s="34"/>
      <c r="B559" s="35"/>
      <c r="C559" s="36"/>
      <c r="D559" s="200" t="s">
        <v>151</v>
      </c>
      <c r="E559" s="36"/>
      <c r="F559" s="201" t="s">
        <v>756</v>
      </c>
      <c r="G559" s="36"/>
      <c r="H559" s="36"/>
      <c r="I559" s="202"/>
      <c r="J559" s="36"/>
      <c r="K559" s="36"/>
      <c r="L559" s="39"/>
      <c r="M559" s="203"/>
      <c r="N559" s="204"/>
      <c r="O559" s="71"/>
      <c r="P559" s="71"/>
      <c r="Q559" s="71"/>
      <c r="R559" s="71"/>
      <c r="S559" s="71"/>
      <c r="T559" s="72"/>
      <c r="U559" s="34"/>
      <c r="V559" s="34"/>
      <c r="W559" s="34"/>
      <c r="X559" s="34"/>
      <c r="Y559" s="34"/>
      <c r="Z559" s="34"/>
      <c r="AA559" s="34"/>
      <c r="AB559" s="34"/>
      <c r="AC559" s="34"/>
      <c r="AD559" s="34"/>
      <c r="AE559" s="34"/>
      <c r="AT559" s="17" t="s">
        <v>151</v>
      </c>
      <c r="AU559" s="17" t="s">
        <v>85</v>
      </c>
    </row>
    <row r="560" spans="1:65" s="15" customFormat="1" ht="20" x14ac:dyDescent="0.2">
      <c r="B560" s="227"/>
      <c r="C560" s="228"/>
      <c r="D560" s="200" t="s">
        <v>152</v>
      </c>
      <c r="E560" s="229" t="s">
        <v>1</v>
      </c>
      <c r="F560" s="230" t="s">
        <v>757</v>
      </c>
      <c r="G560" s="228"/>
      <c r="H560" s="229" t="s">
        <v>1</v>
      </c>
      <c r="I560" s="231"/>
      <c r="J560" s="228"/>
      <c r="K560" s="228"/>
      <c r="L560" s="232"/>
      <c r="M560" s="233"/>
      <c r="N560" s="234"/>
      <c r="O560" s="234"/>
      <c r="P560" s="234"/>
      <c r="Q560" s="234"/>
      <c r="R560" s="234"/>
      <c r="S560" s="234"/>
      <c r="T560" s="235"/>
      <c r="AT560" s="236" t="s">
        <v>152</v>
      </c>
      <c r="AU560" s="236" t="s">
        <v>85</v>
      </c>
      <c r="AV560" s="15" t="s">
        <v>83</v>
      </c>
      <c r="AW560" s="15" t="s">
        <v>31</v>
      </c>
      <c r="AX560" s="15" t="s">
        <v>75</v>
      </c>
      <c r="AY560" s="236" t="s">
        <v>141</v>
      </c>
    </row>
    <row r="561" spans="1:65" s="13" customFormat="1" x14ac:dyDescent="0.2">
      <c r="B561" s="205"/>
      <c r="C561" s="206"/>
      <c r="D561" s="200" t="s">
        <v>152</v>
      </c>
      <c r="E561" s="207" t="s">
        <v>1</v>
      </c>
      <c r="F561" s="208" t="s">
        <v>628</v>
      </c>
      <c r="G561" s="206"/>
      <c r="H561" s="209">
        <v>76</v>
      </c>
      <c r="I561" s="210"/>
      <c r="J561" s="206"/>
      <c r="K561" s="206"/>
      <c r="L561" s="211"/>
      <c r="M561" s="212"/>
      <c r="N561" s="213"/>
      <c r="O561" s="213"/>
      <c r="P561" s="213"/>
      <c r="Q561" s="213"/>
      <c r="R561" s="213"/>
      <c r="S561" s="213"/>
      <c r="T561" s="214"/>
      <c r="AT561" s="215" t="s">
        <v>152</v>
      </c>
      <c r="AU561" s="215" t="s">
        <v>85</v>
      </c>
      <c r="AV561" s="13" t="s">
        <v>85</v>
      </c>
      <c r="AW561" s="13" t="s">
        <v>31</v>
      </c>
      <c r="AX561" s="13" t="s">
        <v>75</v>
      </c>
      <c r="AY561" s="215" t="s">
        <v>141</v>
      </c>
    </row>
    <row r="562" spans="1:65" s="14" customFormat="1" x14ac:dyDescent="0.2">
      <c r="B562" s="216"/>
      <c r="C562" s="217"/>
      <c r="D562" s="200" t="s">
        <v>152</v>
      </c>
      <c r="E562" s="218" t="s">
        <v>1</v>
      </c>
      <c r="F562" s="219" t="s">
        <v>156</v>
      </c>
      <c r="G562" s="217"/>
      <c r="H562" s="220">
        <v>76</v>
      </c>
      <c r="I562" s="221"/>
      <c r="J562" s="217"/>
      <c r="K562" s="217"/>
      <c r="L562" s="222"/>
      <c r="M562" s="223"/>
      <c r="N562" s="224"/>
      <c r="O562" s="224"/>
      <c r="P562" s="224"/>
      <c r="Q562" s="224"/>
      <c r="R562" s="224"/>
      <c r="S562" s="224"/>
      <c r="T562" s="225"/>
      <c r="AT562" s="226" t="s">
        <v>152</v>
      </c>
      <c r="AU562" s="226" t="s">
        <v>85</v>
      </c>
      <c r="AV562" s="14" t="s">
        <v>149</v>
      </c>
      <c r="AW562" s="14" t="s">
        <v>31</v>
      </c>
      <c r="AX562" s="14" t="s">
        <v>83</v>
      </c>
      <c r="AY562" s="226" t="s">
        <v>141</v>
      </c>
    </row>
    <row r="563" spans="1:65" s="2" customFormat="1" ht="21.75" customHeight="1" x14ac:dyDescent="0.2">
      <c r="A563" s="34"/>
      <c r="B563" s="35"/>
      <c r="C563" s="238" t="s">
        <v>758</v>
      </c>
      <c r="D563" s="238" t="s">
        <v>204</v>
      </c>
      <c r="E563" s="239" t="s">
        <v>759</v>
      </c>
      <c r="F563" s="240" t="s">
        <v>760</v>
      </c>
      <c r="G563" s="241" t="s">
        <v>243</v>
      </c>
      <c r="H563" s="242">
        <v>86.5</v>
      </c>
      <c r="I563" s="243"/>
      <c r="J563" s="244">
        <f>ROUND(I563*H563,2)</f>
        <v>0</v>
      </c>
      <c r="K563" s="240" t="s">
        <v>147</v>
      </c>
      <c r="L563" s="39"/>
      <c r="M563" s="245" t="s">
        <v>1</v>
      </c>
      <c r="N563" s="246" t="s">
        <v>40</v>
      </c>
      <c r="O563" s="71"/>
      <c r="P563" s="196">
        <f>O563*H563</f>
        <v>0</v>
      </c>
      <c r="Q563" s="196">
        <v>0</v>
      </c>
      <c r="R563" s="196">
        <f>Q563*H563</f>
        <v>0</v>
      </c>
      <c r="S563" s="196">
        <v>0</v>
      </c>
      <c r="T563" s="197">
        <f>S563*H563</f>
        <v>0</v>
      </c>
      <c r="U563" s="34"/>
      <c r="V563" s="34"/>
      <c r="W563" s="34"/>
      <c r="X563" s="34"/>
      <c r="Y563" s="34"/>
      <c r="Z563" s="34"/>
      <c r="AA563" s="34"/>
      <c r="AB563" s="34"/>
      <c r="AC563" s="34"/>
      <c r="AD563" s="34"/>
      <c r="AE563" s="34"/>
      <c r="AR563" s="198" t="s">
        <v>149</v>
      </c>
      <c r="AT563" s="198" t="s">
        <v>204</v>
      </c>
      <c r="AU563" s="198" t="s">
        <v>85</v>
      </c>
      <c r="AY563" s="17" t="s">
        <v>141</v>
      </c>
      <c r="BE563" s="199">
        <f>IF(N563="základní",J563,0)</f>
        <v>0</v>
      </c>
      <c r="BF563" s="199">
        <f>IF(N563="snížená",J563,0)</f>
        <v>0</v>
      </c>
      <c r="BG563" s="199">
        <f>IF(N563="zákl. přenesená",J563,0)</f>
        <v>0</v>
      </c>
      <c r="BH563" s="199">
        <f>IF(N563="sníž. přenesená",J563,0)</f>
        <v>0</v>
      </c>
      <c r="BI563" s="199">
        <f>IF(N563="nulová",J563,0)</f>
        <v>0</v>
      </c>
      <c r="BJ563" s="17" t="s">
        <v>83</v>
      </c>
      <c r="BK563" s="199">
        <f>ROUND(I563*H563,2)</f>
        <v>0</v>
      </c>
      <c r="BL563" s="17" t="s">
        <v>149</v>
      </c>
      <c r="BM563" s="198" t="s">
        <v>761</v>
      </c>
    </row>
    <row r="564" spans="1:65" s="2" customFormat="1" ht="27" x14ac:dyDescent="0.2">
      <c r="A564" s="34"/>
      <c r="B564" s="35"/>
      <c r="C564" s="36"/>
      <c r="D564" s="200" t="s">
        <v>151</v>
      </c>
      <c r="E564" s="36"/>
      <c r="F564" s="201" t="s">
        <v>762</v>
      </c>
      <c r="G564" s="36"/>
      <c r="H564" s="36"/>
      <c r="I564" s="202"/>
      <c r="J564" s="36"/>
      <c r="K564" s="36"/>
      <c r="L564" s="39"/>
      <c r="M564" s="203"/>
      <c r="N564" s="204"/>
      <c r="O564" s="71"/>
      <c r="P564" s="71"/>
      <c r="Q564" s="71"/>
      <c r="R564" s="71"/>
      <c r="S564" s="71"/>
      <c r="T564" s="72"/>
      <c r="U564" s="34"/>
      <c r="V564" s="34"/>
      <c r="W564" s="34"/>
      <c r="X564" s="34"/>
      <c r="Y564" s="34"/>
      <c r="Z564" s="34"/>
      <c r="AA564" s="34"/>
      <c r="AB564" s="34"/>
      <c r="AC564" s="34"/>
      <c r="AD564" s="34"/>
      <c r="AE564" s="34"/>
      <c r="AT564" s="17" t="s">
        <v>151</v>
      </c>
      <c r="AU564" s="17" t="s">
        <v>85</v>
      </c>
    </row>
    <row r="565" spans="1:65" s="15" customFormat="1" ht="20" x14ac:dyDescent="0.2">
      <c r="B565" s="227"/>
      <c r="C565" s="228"/>
      <c r="D565" s="200" t="s">
        <v>152</v>
      </c>
      <c r="E565" s="229" t="s">
        <v>1</v>
      </c>
      <c r="F565" s="230" t="s">
        <v>763</v>
      </c>
      <c r="G565" s="228"/>
      <c r="H565" s="229" t="s">
        <v>1</v>
      </c>
      <c r="I565" s="231"/>
      <c r="J565" s="228"/>
      <c r="K565" s="228"/>
      <c r="L565" s="232"/>
      <c r="M565" s="233"/>
      <c r="N565" s="234"/>
      <c r="O565" s="234"/>
      <c r="P565" s="234"/>
      <c r="Q565" s="234"/>
      <c r="R565" s="234"/>
      <c r="S565" s="234"/>
      <c r="T565" s="235"/>
      <c r="AT565" s="236" t="s">
        <v>152</v>
      </c>
      <c r="AU565" s="236" t="s">
        <v>85</v>
      </c>
      <c r="AV565" s="15" t="s">
        <v>83</v>
      </c>
      <c r="AW565" s="15" t="s">
        <v>31</v>
      </c>
      <c r="AX565" s="15" t="s">
        <v>75</v>
      </c>
      <c r="AY565" s="236" t="s">
        <v>141</v>
      </c>
    </row>
    <row r="566" spans="1:65" s="13" customFormat="1" x14ac:dyDescent="0.2">
      <c r="B566" s="205"/>
      <c r="C566" s="206"/>
      <c r="D566" s="200" t="s">
        <v>152</v>
      </c>
      <c r="E566" s="207" t="s">
        <v>1</v>
      </c>
      <c r="F566" s="208" t="s">
        <v>655</v>
      </c>
      <c r="G566" s="206"/>
      <c r="H566" s="209">
        <v>86.5</v>
      </c>
      <c r="I566" s="210"/>
      <c r="J566" s="206"/>
      <c r="K566" s="206"/>
      <c r="L566" s="211"/>
      <c r="M566" s="212"/>
      <c r="N566" s="213"/>
      <c r="O566" s="213"/>
      <c r="P566" s="213"/>
      <c r="Q566" s="213"/>
      <c r="R566" s="213"/>
      <c r="S566" s="213"/>
      <c r="T566" s="214"/>
      <c r="AT566" s="215" t="s">
        <v>152</v>
      </c>
      <c r="AU566" s="215" t="s">
        <v>85</v>
      </c>
      <c r="AV566" s="13" t="s">
        <v>85</v>
      </c>
      <c r="AW566" s="13" t="s">
        <v>31</v>
      </c>
      <c r="AX566" s="13" t="s">
        <v>75</v>
      </c>
      <c r="AY566" s="215" t="s">
        <v>141</v>
      </c>
    </row>
    <row r="567" spans="1:65" s="14" customFormat="1" x14ac:dyDescent="0.2">
      <c r="B567" s="216"/>
      <c r="C567" s="217"/>
      <c r="D567" s="200" t="s">
        <v>152</v>
      </c>
      <c r="E567" s="218" t="s">
        <v>1</v>
      </c>
      <c r="F567" s="219" t="s">
        <v>156</v>
      </c>
      <c r="G567" s="217"/>
      <c r="H567" s="220">
        <v>86.5</v>
      </c>
      <c r="I567" s="221"/>
      <c r="J567" s="217"/>
      <c r="K567" s="217"/>
      <c r="L567" s="222"/>
      <c r="M567" s="223"/>
      <c r="N567" s="224"/>
      <c r="O567" s="224"/>
      <c r="P567" s="224"/>
      <c r="Q567" s="224"/>
      <c r="R567" s="224"/>
      <c r="S567" s="224"/>
      <c r="T567" s="225"/>
      <c r="AT567" s="226" t="s">
        <v>152</v>
      </c>
      <c r="AU567" s="226" t="s">
        <v>85</v>
      </c>
      <c r="AV567" s="14" t="s">
        <v>149</v>
      </c>
      <c r="AW567" s="14" t="s">
        <v>31</v>
      </c>
      <c r="AX567" s="14" t="s">
        <v>83</v>
      </c>
      <c r="AY567" s="226" t="s">
        <v>141</v>
      </c>
    </row>
    <row r="568" spans="1:65" s="2" customFormat="1" ht="24.15" customHeight="1" x14ac:dyDescent="0.2">
      <c r="A568" s="34"/>
      <c r="B568" s="35"/>
      <c r="C568" s="238" t="s">
        <v>764</v>
      </c>
      <c r="D568" s="238" t="s">
        <v>204</v>
      </c>
      <c r="E568" s="239" t="s">
        <v>765</v>
      </c>
      <c r="F568" s="240" t="s">
        <v>766</v>
      </c>
      <c r="G568" s="241" t="s">
        <v>331</v>
      </c>
      <c r="H568" s="242">
        <v>251.64</v>
      </c>
      <c r="I568" s="243"/>
      <c r="J568" s="244">
        <f>ROUND(I568*H568,2)</f>
        <v>0</v>
      </c>
      <c r="K568" s="240" t="s">
        <v>147</v>
      </c>
      <c r="L568" s="39"/>
      <c r="M568" s="245" t="s">
        <v>1</v>
      </c>
      <c r="N568" s="246" t="s">
        <v>40</v>
      </c>
      <c r="O568" s="71"/>
      <c r="P568" s="196">
        <f>O568*H568</f>
        <v>0</v>
      </c>
      <c r="Q568" s="196">
        <v>0</v>
      </c>
      <c r="R568" s="196">
        <f>Q568*H568</f>
        <v>0</v>
      </c>
      <c r="S568" s="196">
        <v>0</v>
      </c>
      <c r="T568" s="197">
        <f>S568*H568</f>
        <v>0</v>
      </c>
      <c r="U568" s="34"/>
      <c r="V568" s="34"/>
      <c r="W568" s="34"/>
      <c r="X568" s="34"/>
      <c r="Y568" s="34"/>
      <c r="Z568" s="34"/>
      <c r="AA568" s="34"/>
      <c r="AB568" s="34"/>
      <c r="AC568" s="34"/>
      <c r="AD568" s="34"/>
      <c r="AE568" s="34"/>
      <c r="AR568" s="198" t="s">
        <v>149</v>
      </c>
      <c r="AT568" s="198" t="s">
        <v>204</v>
      </c>
      <c r="AU568" s="198" t="s">
        <v>85</v>
      </c>
      <c r="AY568" s="17" t="s">
        <v>141</v>
      </c>
      <c r="BE568" s="199">
        <f>IF(N568="základní",J568,0)</f>
        <v>0</v>
      </c>
      <c r="BF568" s="199">
        <f>IF(N568="snížená",J568,0)</f>
        <v>0</v>
      </c>
      <c r="BG568" s="199">
        <f>IF(N568="zákl. přenesená",J568,0)</f>
        <v>0</v>
      </c>
      <c r="BH568" s="199">
        <f>IF(N568="sníž. přenesená",J568,0)</f>
        <v>0</v>
      </c>
      <c r="BI568" s="199">
        <f>IF(N568="nulová",J568,0)</f>
        <v>0</v>
      </c>
      <c r="BJ568" s="17" t="s">
        <v>83</v>
      </c>
      <c r="BK568" s="199">
        <f>ROUND(I568*H568,2)</f>
        <v>0</v>
      </c>
      <c r="BL568" s="17" t="s">
        <v>149</v>
      </c>
      <c r="BM568" s="198" t="s">
        <v>767</v>
      </c>
    </row>
    <row r="569" spans="1:65" s="2" customFormat="1" ht="45" x14ac:dyDescent="0.2">
      <c r="A569" s="34"/>
      <c r="B569" s="35"/>
      <c r="C569" s="36"/>
      <c r="D569" s="200" t="s">
        <v>151</v>
      </c>
      <c r="E569" s="36"/>
      <c r="F569" s="201" t="s">
        <v>768</v>
      </c>
      <c r="G569" s="36"/>
      <c r="H569" s="36"/>
      <c r="I569" s="202"/>
      <c r="J569" s="36"/>
      <c r="K569" s="36"/>
      <c r="L569" s="39"/>
      <c r="M569" s="203"/>
      <c r="N569" s="204"/>
      <c r="O569" s="71"/>
      <c r="P569" s="71"/>
      <c r="Q569" s="71"/>
      <c r="R569" s="71"/>
      <c r="S569" s="71"/>
      <c r="T569" s="72"/>
      <c r="U569" s="34"/>
      <c r="V569" s="34"/>
      <c r="W569" s="34"/>
      <c r="X569" s="34"/>
      <c r="Y569" s="34"/>
      <c r="Z569" s="34"/>
      <c r="AA569" s="34"/>
      <c r="AB569" s="34"/>
      <c r="AC569" s="34"/>
      <c r="AD569" s="34"/>
      <c r="AE569" s="34"/>
      <c r="AT569" s="17" t="s">
        <v>151</v>
      </c>
      <c r="AU569" s="17" t="s">
        <v>85</v>
      </c>
    </row>
    <row r="570" spans="1:65" s="15" customFormat="1" x14ac:dyDescent="0.2">
      <c r="B570" s="227"/>
      <c r="C570" s="228"/>
      <c r="D570" s="200" t="s">
        <v>152</v>
      </c>
      <c r="E570" s="229" t="s">
        <v>1</v>
      </c>
      <c r="F570" s="230" t="s">
        <v>573</v>
      </c>
      <c r="G570" s="228"/>
      <c r="H570" s="229" t="s">
        <v>1</v>
      </c>
      <c r="I570" s="231"/>
      <c r="J570" s="228"/>
      <c r="K570" s="228"/>
      <c r="L570" s="232"/>
      <c r="M570" s="233"/>
      <c r="N570" s="234"/>
      <c r="O570" s="234"/>
      <c r="P570" s="234"/>
      <c r="Q570" s="234"/>
      <c r="R570" s="234"/>
      <c r="S570" s="234"/>
      <c r="T570" s="235"/>
      <c r="AT570" s="236" t="s">
        <v>152</v>
      </c>
      <c r="AU570" s="236" t="s">
        <v>85</v>
      </c>
      <c r="AV570" s="15" t="s">
        <v>83</v>
      </c>
      <c r="AW570" s="15" t="s">
        <v>31</v>
      </c>
      <c r="AX570" s="15" t="s">
        <v>75</v>
      </c>
      <c r="AY570" s="236" t="s">
        <v>141</v>
      </c>
    </row>
    <row r="571" spans="1:65" s="13" customFormat="1" x14ac:dyDescent="0.2">
      <c r="B571" s="205"/>
      <c r="C571" s="206"/>
      <c r="D571" s="200" t="s">
        <v>152</v>
      </c>
      <c r="E571" s="207" t="s">
        <v>1</v>
      </c>
      <c r="F571" s="208" t="s">
        <v>629</v>
      </c>
      <c r="G571" s="206"/>
      <c r="H571" s="209">
        <v>152</v>
      </c>
      <c r="I571" s="210"/>
      <c r="J571" s="206"/>
      <c r="K571" s="206"/>
      <c r="L571" s="211"/>
      <c r="M571" s="212"/>
      <c r="N571" s="213"/>
      <c r="O571" s="213"/>
      <c r="P571" s="213"/>
      <c r="Q571" s="213"/>
      <c r="R571" s="213"/>
      <c r="S571" s="213"/>
      <c r="T571" s="214"/>
      <c r="AT571" s="215" t="s">
        <v>152</v>
      </c>
      <c r="AU571" s="215" t="s">
        <v>85</v>
      </c>
      <c r="AV571" s="13" t="s">
        <v>85</v>
      </c>
      <c r="AW571" s="13" t="s">
        <v>31</v>
      </c>
      <c r="AX571" s="13" t="s">
        <v>75</v>
      </c>
      <c r="AY571" s="215" t="s">
        <v>141</v>
      </c>
    </row>
    <row r="572" spans="1:65" s="15" customFormat="1" x14ac:dyDescent="0.2">
      <c r="B572" s="227"/>
      <c r="C572" s="228"/>
      <c r="D572" s="200" t="s">
        <v>152</v>
      </c>
      <c r="E572" s="229" t="s">
        <v>1</v>
      </c>
      <c r="F572" s="230" t="s">
        <v>575</v>
      </c>
      <c r="G572" s="228"/>
      <c r="H572" s="229" t="s">
        <v>1</v>
      </c>
      <c r="I572" s="231"/>
      <c r="J572" s="228"/>
      <c r="K572" s="228"/>
      <c r="L572" s="232"/>
      <c r="M572" s="233"/>
      <c r="N572" s="234"/>
      <c r="O572" s="234"/>
      <c r="P572" s="234"/>
      <c r="Q572" s="234"/>
      <c r="R572" s="234"/>
      <c r="S572" s="234"/>
      <c r="T572" s="235"/>
      <c r="AT572" s="236" t="s">
        <v>152</v>
      </c>
      <c r="AU572" s="236" t="s">
        <v>85</v>
      </c>
      <c r="AV572" s="15" t="s">
        <v>83</v>
      </c>
      <c r="AW572" s="15" t="s">
        <v>31</v>
      </c>
      <c r="AX572" s="15" t="s">
        <v>75</v>
      </c>
      <c r="AY572" s="236" t="s">
        <v>141</v>
      </c>
    </row>
    <row r="573" spans="1:65" s="13" customFormat="1" x14ac:dyDescent="0.2">
      <c r="B573" s="205"/>
      <c r="C573" s="206"/>
      <c r="D573" s="200" t="s">
        <v>152</v>
      </c>
      <c r="E573" s="207" t="s">
        <v>1</v>
      </c>
      <c r="F573" s="208" t="s">
        <v>769</v>
      </c>
      <c r="G573" s="206"/>
      <c r="H573" s="209">
        <v>94.24</v>
      </c>
      <c r="I573" s="210"/>
      <c r="J573" s="206"/>
      <c r="K573" s="206"/>
      <c r="L573" s="211"/>
      <c r="M573" s="212"/>
      <c r="N573" s="213"/>
      <c r="O573" s="213"/>
      <c r="P573" s="213"/>
      <c r="Q573" s="213"/>
      <c r="R573" s="213"/>
      <c r="S573" s="213"/>
      <c r="T573" s="214"/>
      <c r="AT573" s="215" t="s">
        <v>152</v>
      </c>
      <c r="AU573" s="215" t="s">
        <v>85</v>
      </c>
      <c r="AV573" s="13" t="s">
        <v>85</v>
      </c>
      <c r="AW573" s="13" t="s">
        <v>31</v>
      </c>
      <c r="AX573" s="13" t="s">
        <v>75</v>
      </c>
      <c r="AY573" s="215" t="s">
        <v>141</v>
      </c>
    </row>
    <row r="574" spans="1:65" s="13" customFormat="1" x14ac:dyDescent="0.2">
      <c r="B574" s="205"/>
      <c r="C574" s="206"/>
      <c r="D574" s="200" t="s">
        <v>152</v>
      </c>
      <c r="E574" s="207" t="s">
        <v>1</v>
      </c>
      <c r="F574" s="208" t="s">
        <v>770</v>
      </c>
      <c r="G574" s="206"/>
      <c r="H574" s="209">
        <v>5.4</v>
      </c>
      <c r="I574" s="210"/>
      <c r="J574" s="206"/>
      <c r="K574" s="206"/>
      <c r="L574" s="211"/>
      <c r="M574" s="212"/>
      <c r="N574" s="213"/>
      <c r="O574" s="213"/>
      <c r="P574" s="213"/>
      <c r="Q574" s="213"/>
      <c r="R574" s="213"/>
      <c r="S574" s="213"/>
      <c r="T574" s="214"/>
      <c r="AT574" s="215" t="s">
        <v>152</v>
      </c>
      <c r="AU574" s="215" t="s">
        <v>85</v>
      </c>
      <c r="AV574" s="13" t="s">
        <v>85</v>
      </c>
      <c r="AW574" s="13" t="s">
        <v>31</v>
      </c>
      <c r="AX574" s="13" t="s">
        <v>75</v>
      </c>
      <c r="AY574" s="215" t="s">
        <v>141</v>
      </c>
    </row>
    <row r="575" spans="1:65" s="14" customFormat="1" x14ac:dyDescent="0.2">
      <c r="B575" s="216"/>
      <c r="C575" s="217"/>
      <c r="D575" s="200" t="s">
        <v>152</v>
      </c>
      <c r="E575" s="218" t="s">
        <v>1</v>
      </c>
      <c r="F575" s="219" t="s">
        <v>156</v>
      </c>
      <c r="G575" s="217"/>
      <c r="H575" s="220">
        <v>251.64</v>
      </c>
      <c r="I575" s="221"/>
      <c r="J575" s="217"/>
      <c r="K575" s="217"/>
      <c r="L575" s="222"/>
      <c r="M575" s="223"/>
      <c r="N575" s="224"/>
      <c r="O575" s="224"/>
      <c r="P575" s="224"/>
      <c r="Q575" s="224"/>
      <c r="R575" s="224"/>
      <c r="S575" s="224"/>
      <c r="T575" s="225"/>
      <c r="AT575" s="226" t="s">
        <v>152</v>
      </c>
      <c r="AU575" s="226" t="s">
        <v>85</v>
      </c>
      <c r="AV575" s="14" t="s">
        <v>149</v>
      </c>
      <c r="AW575" s="14" t="s">
        <v>31</v>
      </c>
      <c r="AX575" s="14" t="s">
        <v>83</v>
      </c>
      <c r="AY575" s="226" t="s">
        <v>141</v>
      </c>
    </row>
    <row r="576" spans="1:65" s="2" customFormat="1" ht="16.5" customHeight="1" x14ac:dyDescent="0.2">
      <c r="A576" s="34"/>
      <c r="B576" s="35"/>
      <c r="C576" s="238" t="s">
        <v>771</v>
      </c>
      <c r="D576" s="238" t="s">
        <v>204</v>
      </c>
      <c r="E576" s="239" t="s">
        <v>281</v>
      </c>
      <c r="F576" s="240" t="s">
        <v>282</v>
      </c>
      <c r="G576" s="241" t="s">
        <v>243</v>
      </c>
      <c r="H576" s="242">
        <v>36</v>
      </c>
      <c r="I576" s="243"/>
      <c r="J576" s="244">
        <f>ROUND(I576*H576,2)</f>
        <v>0</v>
      </c>
      <c r="K576" s="240" t="s">
        <v>147</v>
      </c>
      <c r="L576" s="39"/>
      <c r="M576" s="245" t="s">
        <v>1</v>
      </c>
      <c r="N576" s="246" t="s">
        <v>40</v>
      </c>
      <c r="O576" s="71"/>
      <c r="P576" s="196">
        <f>O576*H576</f>
        <v>0</v>
      </c>
      <c r="Q576" s="196">
        <v>0</v>
      </c>
      <c r="R576" s="196">
        <f>Q576*H576</f>
        <v>0</v>
      </c>
      <c r="S576" s="196">
        <v>0</v>
      </c>
      <c r="T576" s="197">
        <f>S576*H576</f>
        <v>0</v>
      </c>
      <c r="U576" s="34"/>
      <c r="V576" s="34"/>
      <c r="W576" s="34"/>
      <c r="X576" s="34"/>
      <c r="Y576" s="34"/>
      <c r="Z576" s="34"/>
      <c r="AA576" s="34"/>
      <c r="AB576" s="34"/>
      <c r="AC576" s="34"/>
      <c r="AD576" s="34"/>
      <c r="AE576" s="34"/>
      <c r="AR576" s="198" t="s">
        <v>149</v>
      </c>
      <c r="AT576" s="198" t="s">
        <v>204</v>
      </c>
      <c r="AU576" s="198" t="s">
        <v>85</v>
      </c>
      <c r="AY576" s="17" t="s">
        <v>141</v>
      </c>
      <c r="BE576" s="199">
        <f>IF(N576="základní",J576,0)</f>
        <v>0</v>
      </c>
      <c r="BF576" s="199">
        <f>IF(N576="snížená",J576,0)</f>
        <v>0</v>
      </c>
      <c r="BG576" s="199">
        <f>IF(N576="zákl. přenesená",J576,0)</f>
        <v>0</v>
      </c>
      <c r="BH576" s="199">
        <f>IF(N576="sníž. přenesená",J576,0)</f>
        <v>0</v>
      </c>
      <c r="BI576" s="199">
        <f>IF(N576="nulová",J576,0)</f>
        <v>0</v>
      </c>
      <c r="BJ576" s="17" t="s">
        <v>83</v>
      </c>
      <c r="BK576" s="199">
        <f>ROUND(I576*H576,2)</f>
        <v>0</v>
      </c>
      <c r="BL576" s="17" t="s">
        <v>149</v>
      </c>
      <c r="BM576" s="198" t="s">
        <v>772</v>
      </c>
    </row>
    <row r="577" spans="1:65" s="2" customFormat="1" ht="54" x14ac:dyDescent="0.2">
      <c r="A577" s="34"/>
      <c r="B577" s="35"/>
      <c r="C577" s="36"/>
      <c r="D577" s="200" t="s">
        <v>151</v>
      </c>
      <c r="E577" s="36"/>
      <c r="F577" s="201" t="s">
        <v>284</v>
      </c>
      <c r="G577" s="36"/>
      <c r="H577" s="36"/>
      <c r="I577" s="202"/>
      <c r="J577" s="36"/>
      <c r="K577" s="36"/>
      <c r="L577" s="39"/>
      <c r="M577" s="203"/>
      <c r="N577" s="204"/>
      <c r="O577" s="71"/>
      <c r="P577" s="71"/>
      <c r="Q577" s="71"/>
      <c r="R577" s="71"/>
      <c r="S577" s="71"/>
      <c r="T577" s="72"/>
      <c r="U577" s="34"/>
      <c r="V577" s="34"/>
      <c r="W577" s="34"/>
      <c r="X577" s="34"/>
      <c r="Y577" s="34"/>
      <c r="Z577" s="34"/>
      <c r="AA577" s="34"/>
      <c r="AB577" s="34"/>
      <c r="AC577" s="34"/>
      <c r="AD577" s="34"/>
      <c r="AE577" s="34"/>
      <c r="AT577" s="17" t="s">
        <v>151</v>
      </c>
      <c r="AU577" s="17" t="s">
        <v>85</v>
      </c>
    </row>
    <row r="578" spans="1:65" s="13" customFormat="1" x14ac:dyDescent="0.2">
      <c r="B578" s="205"/>
      <c r="C578" s="206"/>
      <c r="D578" s="200" t="s">
        <v>152</v>
      </c>
      <c r="E578" s="207" t="s">
        <v>1</v>
      </c>
      <c r="F578" s="208" t="s">
        <v>773</v>
      </c>
      <c r="G578" s="206"/>
      <c r="H578" s="209">
        <v>7.2</v>
      </c>
      <c r="I578" s="210"/>
      <c r="J578" s="206"/>
      <c r="K578" s="206"/>
      <c r="L578" s="211"/>
      <c r="M578" s="212"/>
      <c r="N578" s="213"/>
      <c r="O578" s="213"/>
      <c r="P578" s="213"/>
      <c r="Q578" s="213"/>
      <c r="R578" s="213"/>
      <c r="S578" s="213"/>
      <c r="T578" s="214"/>
      <c r="AT578" s="215" t="s">
        <v>152</v>
      </c>
      <c r="AU578" s="215" t="s">
        <v>85</v>
      </c>
      <c r="AV578" s="13" t="s">
        <v>85</v>
      </c>
      <c r="AW578" s="13" t="s">
        <v>31</v>
      </c>
      <c r="AX578" s="13" t="s">
        <v>75</v>
      </c>
      <c r="AY578" s="215" t="s">
        <v>141</v>
      </c>
    </row>
    <row r="579" spans="1:65" s="13" customFormat="1" x14ac:dyDescent="0.2">
      <c r="B579" s="205"/>
      <c r="C579" s="206"/>
      <c r="D579" s="200" t="s">
        <v>152</v>
      </c>
      <c r="E579" s="207" t="s">
        <v>1</v>
      </c>
      <c r="F579" s="208" t="s">
        <v>774</v>
      </c>
      <c r="G579" s="206"/>
      <c r="H579" s="209">
        <v>7.2</v>
      </c>
      <c r="I579" s="210"/>
      <c r="J579" s="206"/>
      <c r="K579" s="206"/>
      <c r="L579" s="211"/>
      <c r="M579" s="212"/>
      <c r="N579" s="213"/>
      <c r="O579" s="213"/>
      <c r="P579" s="213"/>
      <c r="Q579" s="213"/>
      <c r="R579" s="213"/>
      <c r="S579" s="213"/>
      <c r="T579" s="214"/>
      <c r="AT579" s="215" t="s">
        <v>152</v>
      </c>
      <c r="AU579" s="215" t="s">
        <v>85</v>
      </c>
      <c r="AV579" s="13" t="s">
        <v>85</v>
      </c>
      <c r="AW579" s="13" t="s">
        <v>31</v>
      </c>
      <c r="AX579" s="13" t="s">
        <v>75</v>
      </c>
      <c r="AY579" s="215" t="s">
        <v>141</v>
      </c>
    </row>
    <row r="580" spans="1:65" s="13" customFormat="1" x14ac:dyDescent="0.2">
      <c r="B580" s="205"/>
      <c r="C580" s="206"/>
      <c r="D580" s="200" t="s">
        <v>152</v>
      </c>
      <c r="E580" s="207" t="s">
        <v>1</v>
      </c>
      <c r="F580" s="208" t="s">
        <v>775</v>
      </c>
      <c r="G580" s="206"/>
      <c r="H580" s="209">
        <v>7.2</v>
      </c>
      <c r="I580" s="210"/>
      <c r="J580" s="206"/>
      <c r="K580" s="206"/>
      <c r="L580" s="211"/>
      <c r="M580" s="212"/>
      <c r="N580" s="213"/>
      <c r="O580" s="213"/>
      <c r="P580" s="213"/>
      <c r="Q580" s="213"/>
      <c r="R580" s="213"/>
      <c r="S580" s="213"/>
      <c r="T580" s="214"/>
      <c r="AT580" s="215" t="s">
        <v>152</v>
      </c>
      <c r="AU580" s="215" t="s">
        <v>85</v>
      </c>
      <c r="AV580" s="13" t="s">
        <v>85</v>
      </c>
      <c r="AW580" s="13" t="s">
        <v>31</v>
      </c>
      <c r="AX580" s="13" t="s">
        <v>75</v>
      </c>
      <c r="AY580" s="215" t="s">
        <v>141</v>
      </c>
    </row>
    <row r="581" spans="1:65" s="13" customFormat="1" x14ac:dyDescent="0.2">
      <c r="B581" s="205"/>
      <c r="C581" s="206"/>
      <c r="D581" s="200" t="s">
        <v>152</v>
      </c>
      <c r="E581" s="207" t="s">
        <v>1</v>
      </c>
      <c r="F581" s="208" t="s">
        <v>776</v>
      </c>
      <c r="G581" s="206"/>
      <c r="H581" s="209">
        <v>7.2</v>
      </c>
      <c r="I581" s="210"/>
      <c r="J581" s="206"/>
      <c r="K581" s="206"/>
      <c r="L581" s="211"/>
      <c r="M581" s="212"/>
      <c r="N581" s="213"/>
      <c r="O581" s="213"/>
      <c r="P581" s="213"/>
      <c r="Q581" s="213"/>
      <c r="R581" s="213"/>
      <c r="S581" s="213"/>
      <c r="T581" s="214"/>
      <c r="AT581" s="215" t="s">
        <v>152</v>
      </c>
      <c r="AU581" s="215" t="s">
        <v>85</v>
      </c>
      <c r="AV581" s="13" t="s">
        <v>85</v>
      </c>
      <c r="AW581" s="13" t="s">
        <v>31</v>
      </c>
      <c r="AX581" s="13" t="s">
        <v>75</v>
      </c>
      <c r="AY581" s="215" t="s">
        <v>141</v>
      </c>
    </row>
    <row r="582" spans="1:65" s="13" customFormat="1" x14ac:dyDescent="0.2">
      <c r="B582" s="205"/>
      <c r="C582" s="206"/>
      <c r="D582" s="200" t="s">
        <v>152</v>
      </c>
      <c r="E582" s="207" t="s">
        <v>1</v>
      </c>
      <c r="F582" s="208" t="s">
        <v>777</v>
      </c>
      <c r="G582" s="206"/>
      <c r="H582" s="209">
        <v>7.2</v>
      </c>
      <c r="I582" s="210"/>
      <c r="J582" s="206"/>
      <c r="K582" s="206"/>
      <c r="L582" s="211"/>
      <c r="M582" s="212"/>
      <c r="N582" s="213"/>
      <c r="O582" s="213"/>
      <c r="P582" s="213"/>
      <c r="Q582" s="213"/>
      <c r="R582" s="213"/>
      <c r="S582" s="213"/>
      <c r="T582" s="214"/>
      <c r="AT582" s="215" t="s">
        <v>152</v>
      </c>
      <c r="AU582" s="215" t="s">
        <v>85</v>
      </c>
      <c r="AV582" s="13" t="s">
        <v>85</v>
      </c>
      <c r="AW582" s="13" t="s">
        <v>31</v>
      </c>
      <c r="AX582" s="13" t="s">
        <v>75</v>
      </c>
      <c r="AY582" s="215" t="s">
        <v>141</v>
      </c>
    </row>
    <row r="583" spans="1:65" s="14" customFormat="1" x14ac:dyDescent="0.2">
      <c r="B583" s="216"/>
      <c r="C583" s="217"/>
      <c r="D583" s="200" t="s">
        <v>152</v>
      </c>
      <c r="E583" s="218" t="s">
        <v>1</v>
      </c>
      <c r="F583" s="219" t="s">
        <v>156</v>
      </c>
      <c r="G583" s="217"/>
      <c r="H583" s="220">
        <v>36</v>
      </c>
      <c r="I583" s="221"/>
      <c r="J583" s="217"/>
      <c r="K583" s="217"/>
      <c r="L583" s="222"/>
      <c r="M583" s="223"/>
      <c r="N583" s="224"/>
      <c r="O583" s="224"/>
      <c r="P583" s="224"/>
      <c r="Q583" s="224"/>
      <c r="R583" s="224"/>
      <c r="S583" s="224"/>
      <c r="T583" s="225"/>
      <c r="AT583" s="226" t="s">
        <v>152</v>
      </c>
      <c r="AU583" s="226" t="s">
        <v>85</v>
      </c>
      <c r="AV583" s="14" t="s">
        <v>149</v>
      </c>
      <c r="AW583" s="14" t="s">
        <v>31</v>
      </c>
      <c r="AX583" s="14" t="s">
        <v>83</v>
      </c>
      <c r="AY583" s="226" t="s">
        <v>141</v>
      </c>
    </row>
    <row r="584" spans="1:65" s="2" customFormat="1" ht="24.15" customHeight="1" x14ac:dyDescent="0.2">
      <c r="A584" s="34"/>
      <c r="B584" s="35"/>
      <c r="C584" s="238" t="s">
        <v>778</v>
      </c>
      <c r="D584" s="238" t="s">
        <v>204</v>
      </c>
      <c r="E584" s="239" t="s">
        <v>289</v>
      </c>
      <c r="F584" s="240" t="s">
        <v>290</v>
      </c>
      <c r="G584" s="241" t="s">
        <v>219</v>
      </c>
      <c r="H584" s="242">
        <v>1.282</v>
      </c>
      <c r="I584" s="243"/>
      <c r="J584" s="244">
        <f>ROUND(I584*H584,2)</f>
        <v>0</v>
      </c>
      <c r="K584" s="240" t="s">
        <v>147</v>
      </c>
      <c r="L584" s="39"/>
      <c r="M584" s="245" t="s">
        <v>1</v>
      </c>
      <c r="N584" s="246" t="s">
        <v>40</v>
      </c>
      <c r="O584" s="71"/>
      <c r="P584" s="196">
        <f>O584*H584</f>
        <v>0</v>
      </c>
      <c r="Q584" s="196">
        <v>0</v>
      </c>
      <c r="R584" s="196">
        <f>Q584*H584</f>
        <v>0</v>
      </c>
      <c r="S584" s="196">
        <v>0</v>
      </c>
      <c r="T584" s="197">
        <f>S584*H584</f>
        <v>0</v>
      </c>
      <c r="U584" s="34"/>
      <c r="V584" s="34"/>
      <c r="W584" s="34"/>
      <c r="X584" s="34"/>
      <c r="Y584" s="34"/>
      <c r="Z584" s="34"/>
      <c r="AA584" s="34"/>
      <c r="AB584" s="34"/>
      <c r="AC584" s="34"/>
      <c r="AD584" s="34"/>
      <c r="AE584" s="34"/>
      <c r="AR584" s="198" t="s">
        <v>182</v>
      </c>
      <c r="AT584" s="198" t="s">
        <v>204</v>
      </c>
      <c r="AU584" s="198" t="s">
        <v>85</v>
      </c>
      <c r="AY584" s="17" t="s">
        <v>141</v>
      </c>
      <c r="BE584" s="199">
        <f>IF(N584="základní",J584,0)</f>
        <v>0</v>
      </c>
      <c r="BF584" s="199">
        <f>IF(N584="snížená",J584,0)</f>
        <v>0</v>
      </c>
      <c r="BG584" s="199">
        <f>IF(N584="zákl. přenesená",J584,0)</f>
        <v>0</v>
      </c>
      <c r="BH584" s="199">
        <f>IF(N584="sníž. přenesená",J584,0)</f>
        <v>0</v>
      </c>
      <c r="BI584" s="199">
        <f>IF(N584="nulová",J584,0)</f>
        <v>0</v>
      </c>
      <c r="BJ584" s="17" t="s">
        <v>83</v>
      </c>
      <c r="BK584" s="199">
        <f>ROUND(I584*H584,2)</f>
        <v>0</v>
      </c>
      <c r="BL584" s="17" t="s">
        <v>182</v>
      </c>
      <c r="BM584" s="198" t="s">
        <v>779</v>
      </c>
    </row>
    <row r="585" spans="1:65" s="2" customFormat="1" ht="72" x14ac:dyDescent="0.2">
      <c r="A585" s="34"/>
      <c r="B585" s="35"/>
      <c r="C585" s="36"/>
      <c r="D585" s="200" t="s">
        <v>151</v>
      </c>
      <c r="E585" s="36"/>
      <c r="F585" s="201" t="s">
        <v>292</v>
      </c>
      <c r="G585" s="36"/>
      <c r="H585" s="36"/>
      <c r="I585" s="202"/>
      <c r="J585" s="36"/>
      <c r="K585" s="36"/>
      <c r="L585" s="39"/>
      <c r="M585" s="203"/>
      <c r="N585" s="204"/>
      <c r="O585" s="71"/>
      <c r="P585" s="71"/>
      <c r="Q585" s="71"/>
      <c r="R585" s="71"/>
      <c r="S585" s="71"/>
      <c r="T585" s="72"/>
      <c r="U585" s="34"/>
      <c r="V585" s="34"/>
      <c r="W585" s="34"/>
      <c r="X585" s="34"/>
      <c r="Y585" s="34"/>
      <c r="Z585" s="34"/>
      <c r="AA585" s="34"/>
      <c r="AB585" s="34"/>
      <c r="AC585" s="34"/>
      <c r="AD585" s="34"/>
      <c r="AE585" s="34"/>
      <c r="AT585" s="17" t="s">
        <v>151</v>
      </c>
      <c r="AU585" s="17" t="s">
        <v>85</v>
      </c>
    </row>
    <row r="586" spans="1:65" s="15" customFormat="1" x14ac:dyDescent="0.2">
      <c r="B586" s="227"/>
      <c r="C586" s="228"/>
      <c r="D586" s="200" t="s">
        <v>152</v>
      </c>
      <c r="E586" s="229" t="s">
        <v>1</v>
      </c>
      <c r="F586" s="230" t="s">
        <v>411</v>
      </c>
      <c r="G586" s="228"/>
      <c r="H586" s="229" t="s">
        <v>1</v>
      </c>
      <c r="I586" s="231"/>
      <c r="J586" s="228"/>
      <c r="K586" s="228"/>
      <c r="L586" s="232"/>
      <c r="M586" s="233"/>
      <c r="N586" s="234"/>
      <c r="O586" s="234"/>
      <c r="P586" s="234"/>
      <c r="Q586" s="234"/>
      <c r="R586" s="234"/>
      <c r="S586" s="234"/>
      <c r="T586" s="235"/>
      <c r="AT586" s="236" t="s">
        <v>152</v>
      </c>
      <c r="AU586" s="236" t="s">
        <v>85</v>
      </c>
      <c r="AV586" s="15" t="s">
        <v>83</v>
      </c>
      <c r="AW586" s="15" t="s">
        <v>31</v>
      </c>
      <c r="AX586" s="15" t="s">
        <v>75</v>
      </c>
      <c r="AY586" s="236" t="s">
        <v>141</v>
      </c>
    </row>
    <row r="587" spans="1:65" s="13" customFormat="1" x14ac:dyDescent="0.2">
      <c r="B587" s="205"/>
      <c r="C587" s="206"/>
      <c r="D587" s="200" t="s">
        <v>152</v>
      </c>
      <c r="E587" s="207" t="s">
        <v>1</v>
      </c>
      <c r="F587" s="208" t="s">
        <v>745</v>
      </c>
      <c r="G587" s="206"/>
      <c r="H587" s="209">
        <v>0.64100000000000001</v>
      </c>
      <c r="I587" s="210"/>
      <c r="J587" s="206"/>
      <c r="K587" s="206"/>
      <c r="L587" s="211"/>
      <c r="M587" s="212"/>
      <c r="N587" s="213"/>
      <c r="O587" s="213"/>
      <c r="P587" s="213"/>
      <c r="Q587" s="213"/>
      <c r="R587" s="213"/>
      <c r="S587" s="213"/>
      <c r="T587" s="214"/>
      <c r="AT587" s="215" t="s">
        <v>152</v>
      </c>
      <c r="AU587" s="215" t="s">
        <v>85</v>
      </c>
      <c r="AV587" s="13" t="s">
        <v>85</v>
      </c>
      <c r="AW587" s="13" t="s">
        <v>31</v>
      </c>
      <c r="AX587" s="13" t="s">
        <v>75</v>
      </c>
      <c r="AY587" s="215" t="s">
        <v>141</v>
      </c>
    </row>
    <row r="588" spans="1:65" s="15" customFormat="1" x14ac:dyDescent="0.2">
      <c r="B588" s="227"/>
      <c r="C588" s="228"/>
      <c r="D588" s="200" t="s">
        <v>152</v>
      </c>
      <c r="E588" s="229" t="s">
        <v>1</v>
      </c>
      <c r="F588" s="230" t="s">
        <v>417</v>
      </c>
      <c r="G588" s="228"/>
      <c r="H588" s="229" t="s">
        <v>1</v>
      </c>
      <c r="I588" s="231"/>
      <c r="J588" s="228"/>
      <c r="K588" s="228"/>
      <c r="L588" s="232"/>
      <c r="M588" s="233"/>
      <c r="N588" s="234"/>
      <c r="O588" s="234"/>
      <c r="P588" s="234"/>
      <c r="Q588" s="234"/>
      <c r="R588" s="234"/>
      <c r="S588" s="234"/>
      <c r="T588" s="235"/>
      <c r="AT588" s="236" t="s">
        <v>152</v>
      </c>
      <c r="AU588" s="236" t="s">
        <v>85</v>
      </c>
      <c r="AV588" s="15" t="s">
        <v>83</v>
      </c>
      <c r="AW588" s="15" t="s">
        <v>31</v>
      </c>
      <c r="AX588" s="15" t="s">
        <v>75</v>
      </c>
      <c r="AY588" s="236" t="s">
        <v>141</v>
      </c>
    </row>
    <row r="589" spans="1:65" s="13" customFormat="1" x14ac:dyDescent="0.2">
      <c r="B589" s="205"/>
      <c r="C589" s="206"/>
      <c r="D589" s="200" t="s">
        <v>152</v>
      </c>
      <c r="E589" s="207" t="s">
        <v>1</v>
      </c>
      <c r="F589" s="208" t="s">
        <v>745</v>
      </c>
      <c r="G589" s="206"/>
      <c r="H589" s="209">
        <v>0.64100000000000001</v>
      </c>
      <c r="I589" s="210"/>
      <c r="J589" s="206"/>
      <c r="K589" s="206"/>
      <c r="L589" s="211"/>
      <c r="M589" s="212"/>
      <c r="N589" s="213"/>
      <c r="O589" s="213"/>
      <c r="P589" s="213"/>
      <c r="Q589" s="213"/>
      <c r="R589" s="213"/>
      <c r="S589" s="213"/>
      <c r="T589" s="214"/>
      <c r="AT589" s="215" t="s">
        <v>152</v>
      </c>
      <c r="AU589" s="215" t="s">
        <v>85</v>
      </c>
      <c r="AV589" s="13" t="s">
        <v>85</v>
      </c>
      <c r="AW589" s="13" t="s">
        <v>31</v>
      </c>
      <c r="AX589" s="13" t="s">
        <v>75</v>
      </c>
      <c r="AY589" s="215" t="s">
        <v>141</v>
      </c>
    </row>
    <row r="590" spans="1:65" s="14" customFormat="1" x14ac:dyDescent="0.2">
      <c r="B590" s="216"/>
      <c r="C590" s="217"/>
      <c r="D590" s="200" t="s">
        <v>152</v>
      </c>
      <c r="E590" s="218" t="s">
        <v>1</v>
      </c>
      <c r="F590" s="219" t="s">
        <v>156</v>
      </c>
      <c r="G590" s="217"/>
      <c r="H590" s="220">
        <v>1.282</v>
      </c>
      <c r="I590" s="221"/>
      <c r="J590" s="217"/>
      <c r="K590" s="217"/>
      <c r="L590" s="222"/>
      <c r="M590" s="223"/>
      <c r="N590" s="224"/>
      <c r="O590" s="224"/>
      <c r="P590" s="224"/>
      <c r="Q590" s="224"/>
      <c r="R590" s="224"/>
      <c r="S590" s="224"/>
      <c r="T590" s="225"/>
      <c r="AT590" s="226" t="s">
        <v>152</v>
      </c>
      <c r="AU590" s="226" t="s">
        <v>85</v>
      </c>
      <c r="AV590" s="14" t="s">
        <v>149</v>
      </c>
      <c r="AW590" s="14" t="s">
        <v>31</v>
      </c>
      <c r="AX590" s="14" t="s">
        <v>83</v>
      </c>
      <c r="AY590" s="226" t="s">
        <v>141</v>
      </c>
    </row>
    <row r="591" spans="1:65" s="2" customFormat="1" ht="24.15" customHeight="1" x14ac:dyDescent="0.2">
      <c r="A591" s="34"/>
      <c r="B591" s="35"/>
      <c r="C591" s="238" t="s">
        <v>780</v>
      </c>
      <c r="D591" s="238" t="s">
        <v>204</v>
      </c>
      <c r="E591" s="239" t="s">
        <v>781</v>
      </c>
      <c r="F591" s="240" t="s">
        <v>782</v>
      </c>
      <c r="G591" s="241" t="s">
        <v>243</v>
      </c>
      <c r="H591" s="242">
        <v>116.5</v>
      </c>
      <c r="I591" s="243"/>
      <c r="J591" s="244">
        <f>ROUND(I591*H591,2)</f>
        <v>0</v>
      </c>
      <c r="K591" s="240" t="s">
        <v>147</v>
      </c>
      <c r="L591" s="39"/>
      <c r="M591" s="245" t="s">
        <v>1</v>
      </c>
      <c r="N591" s="246" t="s">
        <v>40</v>
      </c>
      <c r="O591" s="71"/>
      <c r="P591" s="196">
        <f>O591*H591</f>
        <v>0</v>
      </c>
      <c r="Q591" s="196">
        <v>0</v>
      </c>
      <c r="R591" s="196">
        <f>Q591*H591</f>
        <v>0</v>
      </c>
      <c r="S591" s="196">
        <v>0</v>
      </c>
      <c r="T591" s="197">
        <f>S591*H591</f>
        <v>0</v>
      </c>
      <c r="U591" s="34"/>
      <c r="V591" s="34"/>
      <c r="W591" s="34"/>
      <c r="X591" s="34"/>
      <c r="Y591" s="34"/>
      <c r="Z591" s="34"/>
      <c r="AA591" s="34"/>
      <c r="AB591" s="34"/>
      <c r="AC591" s="34"/>
      <c r="AD591" s="34"/>
      <c r="AE591" s="34"/>
      <c r="AR591" s="198" t="s">
        <v>149</v>
      </c>
      <c r="AT591" s="198" t="s">
        <v>204</v>
      </c>
      <c r="AU591" s="198" t="s">
        <v>85</v>
      </c>
      <c r="AY591" s="17" t="s">
        <v>141</v>
      </c>
      <c r="BE591" s="199">
        <f>IF(N591="základní",J591,0)</f>
        <v>0</v>
      </c>
      <c r="BF591" s="199">
        <f>IF(N591="snížená",J591,0)</f>
        <v>0</v>
      </c>
      <c r="BG591" s="199">
        <f>IF(N591="zákl. přenesená",J591,0)</f>
        <v>0</v>
      </c>
      <c r="BH591" s="199">
        <f>IF(N591="sníž. přenesená",J591,0)</f>
        <v>0</v>
      </c>
      <c r="BI591" s="199">
        <f>IF(N591="nulová",J591,0)</f>
        <v>0</v>
      </c>
      <c r="BJ591" s="17" t="s">
        <v>83</v>
      </c>
      <c r="BK591" s="199">
        <f>ROUND(I591*H591,2)</f>
        <v>0</v>
      </c>
      <c r="BL591" s="17" t="s">
        <v>149</v>
      </c>
      <c r="BM591" s="198" t="s">
        <v>783</v>
      </c>
    </row>
    <row r="592" spans="1:65" s="2" customFormat="1" ht="72" x14ac:dyDescent="0.2">
      <c r="A592" s="34"/>
      <c r="B592" s="35"/>
      <c r="C592" s="36"/>
      <c r="D592" s="200" t="s">
        <v>151</v>
      </c>
      <c r="E592" s="36"/>
      <c r="F592" s="201" t="s">
        <v>784</v>
      </c>
      <c r="G592" s="36"/>
      <c r="H592" s="36"/>
      <c r="I592" s="202"/>
      <c r="J592" s="36"/>
      <c r="K592" s="36"/>
      <c r="L592" s="39"/>
      <c r="M592" s="203"/>
      <c r="N592" s="204"/>
      <c r="O592" s="71"/>
      <c r="P592" s="71"/>
      <c r="Q592" s="71"/>
      <c r="R592" s="71"/>
      <c r="S592" s="71"/>
      <c r="T592" s="72"/>
      <c r="U592" s="34"/>
      <c r="V592" s="34"/>
      <c r="W592" s="34"/>
      <c r="X592" s="34"/>
      <c r="Y592" s="34"/>
      <c r="Z592" s="34"/>
      <c r="AA592" s="34"/>
      <c r="AB592" s="34"/>
      <c r="AC592" s="34"/>
      <c r="AD592" s="34"/>
      <c r="AE592" s="34"/>
      <c r="AT592" s="17" t="s">
        <v>151</v>
      </c>
      <c r="AU592" s="17" t="s">
        <v>85</v>
      </c>
    </row>
    <row r="593" spans="1:65" s="15" customFormat="1" x14ac:dyDescent="0.2">
      <c r="B593" s="227"/>
      <c r="C593" s="228"/>
      <c r="D593" s="200" t="s">
        <v>152</v>
      </c>
      <c r="E593" s="229" t="s">
        <v>1</v>
      </c>
      <c r="F593" s="230" t="s">
        <v>732</v>
      </c>
      <c r="G593" s="228"/>
      <c r="H593" s="229" t="s">
        <v>1</v>
      </c>
      <c r="I593" s="231"/>
      <c r="J593" s="228"/>
      <c r="K593" s="228"/>
      <c r="L593" s="232"/>
      <c r="M593" s="233"/>
      <c r="N593" s="234"/>
      <c r="O593" s="234"/>
      <c r="P593" s="234"/>
      <c r="Q593" s="234"/>
      <c r="R593" s="234"/>
      <c r="S593" s="234"/>
      <c r="T593" s="235"/>
      <c r="AT593" s="236" t="s">
        <v>152</v>
      </c>
      <c r="AU593" s="236" t="s">
        <v>85</v>
      </c>
      <c r="AV593" s="15" t="s">
        <v>83</v>
      </c>
      <c r="AW593" s="15" t="s">
        <v>31</v>
      </c>
      <c r="AX593" s="15" t="s">
        <v>75</v>
      </c>
      <c r="AY593" s="236" t="s">
        <v>141</v>
      </c>
    </row>
    <row r="594" spans="1:65" s="13" customFormat="1" x14ac:dyDescent="0.2">
      <c r="B594" s="205"/>
      <c r="C594" s="206"/>
      <c r="D594" s="200" t="s">
        <v>152</v>
      </c>
      <c r="E594" s="207" t="s">
        <v>1</v>
      </c>
      <c r="F594" s="208" t="s">
        <v>733</v>
      </c>
      <c r="G594" s="206"/>
      <c r="H594" s="209">
        <v>116.5</v>
      </c>
      <c r="I594" s="210"/>
      <c r="J594" s="206"/>
      <c r="K594" s="206"/>
      <c r="L594" s="211"/>
      <c r="M594" s="212"/>
      <c r="N594" s="213"/>
      <c r="O594" s="213"/>
      <c r="P594" s="213"/>
      <c r="Q594" s="213"/>
      <c r="R594" s="213"/>
      <c r="S594" s="213"/>
      <c r="T594" s="214"/>
      <c r="AT594" s="215" t="s">
        <v>152</v>
      </c>
      <c r="AU594" s="215" t="s">
        <v>85</v>
      </c>
      <c r="AV594" s="13" t="s">
        <v>85</v>
      </c>
      <c r="AW594" s="13" t="s">
        <v>31</v>
      </c>
      <c r="AX594" s="13" t="s">
        <v>75</v>
      </c>
      <c r="AY594" s="215" t="s">
        <v>141</v>
      </c>
    </row>
    <row r="595" spans="1:65" s="14" customFormat="1" x14ac:dyDescent="0.2">
      <c r="B595" s="216"/>
      <c r="C595" s="217"/>
      <c r="D595" s="200" t="s">
        <v>152</v>
      </c>
      <c r="E595" s="218" t="s">
        <v>1</v>
      </c>
      <c r="F595" s="219" t="s">
        <v>156</v>
      </c>
      <c r="G595" s="217"/>
      <c r="H595" s="220">
        <v>116.5</v>
      </c>
      <c r="I595" s="221"/>
      <c r="J595" s="217"/>
      <c r="K595" s="217"/>
      <c r="L595" s="222"/>
      <c r="M595" s="223"/>
      <c r="N595" s="224"/>
      <c r="O595" s="224"/>
      <c r="P595" s="224"/>
      <c r="Q595" s="224"/>
      <c r="R595" s="224"/>
      <c r="S595" s="224"/>
      <c r="T595" s="225"/>
      <c r="AT595" s="226" t="s">
        <v>152</v>
      </c>
      <c r="AU595" s="226" t="s">
        <v>85</v>
      </c>
      <c r="AV595" s="14" t="s">
        <v>149</v>
      </c>
      <c r="AW595" s="14" t="s">
        <v>31</v>
      </c>
      <c r="AX595" s="14" t="s">
        <v>83</v>
      </c>
      <c r="AY595" s="226" t="s">
        <v>141</v>
      </c>
    </row>
    <row r="596" spans="1:65" s="2" customFormat="1" ht="37.75" customHeight="1" x14ac:dyDescent="0.2">
      <c r="A596" s="34"/>
      <c r="B596" s="35"/>
      <c r="C596" s="238" t="s">
        <v>785</v>
      </c>
      <c r="D596" s="238" t="s">
        <v>204</v>
      </c>
      <c r="E596" s="239" t="s">
        <v>295</v>
      </c>
      <c r="F596" s="240" t="s">
        <v>296</v>
      </c>
      <c r="G596" s="241" t="s">
        <v>243</v>
      </c>
      <c r="H596" s="242">
        <v>2564</v>
      </c>
      <c r="I596" s="243"/>
      <c r="J596" s="244">
        <f>ROUND(I596*H596,2)</f>
        <v>0</v>
      </c>
      <c r="K596" s="240" t="s">
        <v>147</v>
      </c>
      <c r="L596" s="39"/>
      <c r="M596" s="245" t="s">
        <v>1</v>
      </c>
      <c r="N596" s="246" t="s">
        <v>40</v>
      </c>
      <c r="O596" s="71"/>
      <c r="P596" s="196">
        <f>O596*H596</f>
        <v>0</v>
      </c>
      <c r="Q596" s="196">
        <v>0</v>
      </c>
      <c r="R596" s="196">
        <f>Q596*H596</f>
        <v>0</v>
      </c>
      <c r="S596" s="196">
        <v>0</v>
      </c>
      <c r="T596" s="197">
        <f>S596*H596</f>
        <v>0</v>
      </c>
      <c r="U596" s="34"/>
      <c r="V596" s="34"/>
      <c r="W596" s="34"/>
      <c r="X596" s="34"/>
      <c r="Y596" s="34"/>
      <c r="Z596" s="34"/>
      <c r="AA596" s="34"/>
      <c r="AB596" s="34"/>
      <c r="AC596" s="34"/>
      <c r="AD596" s="34"/>
      <c r="AE596" s="34"/>
      <c r="AR596" s="198" t="s">
        <v>149</v>
      </c>
      <c r="AT596" s="198" t="s">
        <v>204</v>
      </c>
      <c r="AU596" s="198" t="s">
        <v>85</v>
      </c>
      <c r="AY596" s="17" t="s">
        <v>141</v>
      </c>
      <c r="BE596" s="199">
        <f>IF(N596="základní",J596,0)</f>
        <v>0</v>
      </c>
      <c r="BF596" s="199">
        <f>IF(N596="snížená",J596,0)</f>
        <v>0</v>
      </c>
      <c r="BG596" s="199">
        <f>IF(N596="zákl. přenesená",J596,0)</f>
        <v>0</v>
      </c>
      <c r="BH596" s="199">
        <f>IF(N596="sníž. přenesená",J596,0)</f>
        <v>0</v>
      </c>
      <c r="BI596" s="199">
        <f>IF(N596="nulová",J596,0)</f>
        <v>0</v>
      </c>
      <c r="BJ596" s="17" t="s">
        <v>83</v>
      </c>
      <c r="BK596" s="199">
        <f>ROUND(I596*H596,2)</f>
        <v>0</v>
      </c>
      <c r="BL596" s="17" t="s">
        <v>149</v>
      </c>
      <c r="BM596" s="198" t="s">
        <v>786</v>
      </c>
    </row>
    <row r="597" spans="1:65" s="2" customFormat="1" ht="54" x14ac:dyDescent="0.2">
      <c r="A597" s="34"/>
      <c r="B597" s="35"/>
      <c r="C597" s="36"/>
      <c r="D597" s="200" t="s">
        <v>151</v>
      </c>
      <c r="E597" s="36"/>
      <c r="F597" s="201" t="s">
        <v>298</v>
      </c>
      <c r="G597" s="36"/>
      <c r="H597" s="36"/>
      <c r="I597" s="202"/>
      <c r="J597" s="36"/>
      <c r="K597" s="36"/>
      <c r="L597" s="39"/>
      <c r="M597" s="203"/>
      <c r="N597" s="204"/>
      <c r="O597" s="71"/>
      <c r="P597" s="71"/>
      <c r="Q597" s="71"/>
      <c r="R597" s="71"/>
      <c r="S597" s="71"/>
      <c r="T597" s="72"/>
      <c r="U597" s="34"/>
      <c r="V597" s="34"/>
      <c r="W597" s="34"/>
      <c r="X597" s="34"/>
      <c r="Y597" s="34"/>
      <c r="Z597" s="34"/>
      <c r="AA597" s="34"/>
      <c r="AB597" s="34"/>
      <c r="AC597" s="34"/>
      <c r="AD597" s="34"/>
      <c r="AE597" s="34"/>
      <c r="AT597" s="17" t="s">
        <v>151</v>
      </c>
      <c r="AU597" s="17" t="s">
        <v>85</v>
      </c>
    </row>
    <row r="598" spans="1:65" s="15" customFormat="1" x14ac:dyDescent="0.2">
      <c r="B598" s="227"/>
      <c r="C598" s="228"/>
      <c r="D598" s="200" t="s">
        <v>152</v>
      </c>
      <c r="E598" s="229" t="s">
        <v>1</v>
      </c>
      <c r="F598" s="230" t="s">
        <v>411</v>
      </c>
      <c r="G598" s="228"/>
      <c r="H598" s="229" t="s">
        <v>1</v>
      </c>
      <c r="I598" s="231"/>
      <c r="J598" s="228"/>
      <c r="K598" s="228"/>
      <c r="L598" s="232"/>
      <c r="M598" s="233"/>
      <c r="N598" s="234"/>
      <c r="O598" s="234"/>
      <c r="P598" s="234"/>
      <c r="Q598" s="234"/>
      <c r="R598" s="234"/>
      <c r="S598" s="234"/>
      <c r="T598" s="235"/>
      <c r="AT598" s="236" t="s">
        <v>152</v>
      </c>
      <c r="AU598" s="236" t="s">
        <v>85</v>
      </c>
      <c r="AV598" s="15" t="s">
        <v>83</v>
      </c>
      <c r="AW598" s="15" t="s">
        <v>31</v>
      </c>
      <c r="AX598" s="15" t="s">
        <v>75</v>
      </c>
      <c r="AY598" s="236" t="s">
        <v>141</v>
      </c>
    </row>
    <row r="599" spans="1:65" s="13" customFormat="1" x14ac:dyDescent="0.2">
      <c r="B599" s="205"/>
      <c r="C599" s="206"/>
      <c r="D599" s="200" t="s">
        <v>152</v>
      </c>
      <c r="E599" s="207" t="s">
        <v>1</v>
      </c>
      <c r="F599" s="208" t="s">
        <v>710</v>
      </c>
      <c r="G599" s="206"/>
      <c r="H599" s="209">
        <v>1282</v>
      </c>
      <c r="I599" s="210"/>
      <c r="J599" s="206"/>
      <c r="K599" s="206"/>
      <c r="L599" s="211"/>
      <c r="M599" s="212"/>
      <c r="N599" s="213"/>
      <c r="O599" s="213"/>
      <c r="P599" s="213"/>
      <c r="Q599" s="213"/>
      <c r="R599" s="213"/>
      <c r="S599" s="213"/>
      <c r="T599" s="214"/>
      <c r="AT599" s="215" t="s">
        <v>152</v>
      </c>
      <c r="AU599" s="215" t="s">
        <v>85</v>
      </c>
      <c r="AV599" s="13" t="s">
        <v>85</v>
      </c>
      <c r="AW599" s="13" t="s">
        <v>31</v>
      </c>
      <c r="AX599" s="13" t="s">
        <v>75</v>
      </c>
      <c r="AY599" s="215" t="s">
        <v>141</v>
      </c>
    </row>
    <row r="600" spans="1:65" s="15" customFormat="1" x14ac:dyDescent="0.2">
      <c r="B600" s="227"/>
      <c r="C600" s="228"/>
      <c r="D600" s="200" t="s">
        <v>152</v>
      </c>
      <c r="E600" s="229" t="s">
        <v>1</v>
      </c>
      <c r="F600" s="230" t="s">
        <v>417</v>
      </c>
      <c r="G600" s="228"/>
      <c r="H600" s="229" t="s">
        <v>1</v>
      </c>
      <c r="I600" s="231"/>
      <c r="J600" s="228"/>
      <c r="K600" s="228"/>
      <c r="L600" s="232"/>
      <c r="M600" s="233"/>
      <c r="N600" s="234"/>
      <c r="O600" s="234"/>
      <c r="P600" s="234"/>
      <c r="Q600" s="234"/>
      <c r="R600" s="234"/>
      <c r="S600" s="234"/>
      <c r="T600" s="235"/>
      <c r="AT600" s="236" t="s">
        <v>152</v>
      </c>
      <c r="AU600" s="236" t="s">
        <v>85</v>
      </c>
      <c r="AV600" s="15" t="s">
        <v>83</v>
      </c>
      <c r="AW600" s="15" t="s">
        <v>31</v>
      </c>
      <c r="AX600" s="15" t="s">
        <v>75</v>
      </c>
      <c r="AY600" s="236" t="s">
        <v>141</v>
      </c>
    </row>
    <row r="601" spans="1:65" s="13" customFormat="1" x14ac:dyDescent="0.2">
      <c r="B601" s="205"/>
      <c r="C601" s="206"/>
      <c r="D601" s="200" t="s">
        <v>152</v>
      </c>
      <c r="E601" s="207" t="s">
        <v>1</v>
      </c>
      <c r="F601" s="208" t="s">
        <v>710</v>
      </c>
      <c r="G601" s="206"/>
      <c r="H601" s="209">
        <v>1282</v>
      </c>
      <c r="I601" s="210"/>
      <c r="J601" s="206"/>
      <c r="K601" s="206"/>
      <c r="L601" s="211"/>
      <c r="M601" s="212"/>
      <c r="N601" s="213"/>
      <c r="O601" s="213"/>
      <c r="P601" s="213"/>
      <c r="Q601" s="213"/>
      <c r="R601" s="213"/>
      <c r="S601" s="213"/>
      <c r="T601" s="214"/>
      <c r="AT601" s="215" t="s">
        <v>152</v>
      </c>
      <c r="AU601" s="215" t="s">
        <v>85</v>
      </c>
      <c r="AV601" s="13" t="s">
        <v>85</v>
      </c>
      <c r="AW601" s="13" t="s">
        <v>31</v>
      </c>
      <c r="AX601" s="13" t="s">
        <v>75</v>
      </c>
      <c r="AY601" s="215" t="s">
        <v>141</v>
      </c>
    </row>
    <row r="602" spans="1:65" s="14" customFormat="1" x14ac:dyDescent="0.2">
      <c r="B602" s="216"/>
      <c r="C602" s="217"/>
      <c r="D602" s="200" t="s">
        <v>152</v>
      </c>
      <c r="E602" s="218" t="s">
        <v>1</v>
      </c>
      <c r="F602" s="219" t="s">
        <v>156</v>
      </c>
      <c r="G602" s="217"/>
      <c r="H602" s="220">
        <v>2564</v>
      </c>
      <c r="I602" s="221"/>
      <c r="J602" s="217"/>
      <c r="K602" s="217"/>
      <c r="L602" s="222"/>
      <c r="M602" s="223"/>
      <c r="N602" s="224"/>
      <c r="O602" s="224"/>
      <c r="P602" s="224"/>
      <c r="Q602" s="224"/>
      <c r="R602" s="224"/>
      <c r="S602" s="224"/>
      <c r="T602" s="225"/>
      <c r="AT602" s="226" t="s">
        <v>152</v>
      </c>
      <c r="AU602" s="226" t="s">
        <v>85</v>
      </c>
      <c r="AV602" s="14" t="s">
        <v>149</v>
      </c>
      <c r="AW602" s="14" t="s">
        <v>31</v>
      </c>
      <c r="AX602" s="14" t="s">
        <v>83</v>
      </c>
      <c r="AY602" s="226" t="s">
        <v>141</v>
      </c>
    </row>
    <row r="603" spans="1:65" s="2" customFormat="1" ht="37.75" customHeight="1" x14ac:dyDescent="0.2">
      <c r="A603" s="34"/>
      <c r="B603" s="35"/>
      <c r="C603" s="238" t="s">
        <v>628</v>
      </c>
      <c r="D603" s="238" t="s">
        <v>204</v>
      </c>
      <c r="E603" s="239" t="s">
        <v>300</v>
      </c>
      <c r="F603" s="240" t="s">
        <v>301</v>
      </c>
      <c r="G603" s="241" t="s">
        <v>243</v>
      </c>
      <c r="H603" s="242">
        <v>2564</v>
      </c>
      <c r="I603" s="243"/>
      <c r="J603" s="244">
        <f>ROUND(I603*H603,2)</f>
        <v>0</v>
      </c>
      <c r="K603" s="240" t="s">
        <v>147</v>
      </c>
      <c r="L603" s="39"/>
      <c r="M603" s="245" t="s">
        <v>1</v>
      </c>
      <c r="N603" s="246" t="s">
        <v>40</v>
      </c>
      <c r="O603" s="71"/>
      <c r="P603" s="196">
        <f>O603*H603</f>
        <v>0</v>
      </c>
      <c r="Q603" s="196">
        <v>0</v>
      </c>
      <c r="R603" s="196">
        <f>Q603*H603</f>
        <v>0</v>
      </c>
      <c r="S603" s="196">
        <v>0</v>
      </c>
      <c r="T603" s="197">
        <f>S603*H603</f>
        <v>0</v>
      </c>
      <c r="U603" s="34"/>
      <c r="V603" s="34"/>
      <c r="W603" s="34"/>
      <c r="X603" s="34"/>
      <c r="Y603" s="34"/>
      <c r="Z603" s="34"/>
      <c r="AA603" s="34"/>
      <c r="AB603" s="34"/>
      <c r="AC603" s="34"/>
      <c r="AD603" s="34"/>
      <c r="AE603" s="34"/>
      <c r="AR603" s="198" t="s">
        <v>149</v>
      </c>
      <c r="AT603" s="198" t="s">
        <v>204</v>
      </c>
      <c r="AU603" s="198" t="s">
        <v>85</v>
      </c>
      <c r="AY603" s="17" t="s">
        <v>141</v>
      </c>
      <c r="BE603" s="199">
        <f>IF(N603="základní",J603,0)</f>
        <v>0</v>
      </c>
      <c r="BF603" s="199">
        <f>IF(N603="snížená",J603,0)</f>
        <v>0</v>
      </c>
      <c r="BG603" s="199">
        <f>IF(N603="zákl. přenesená",J603,0)</f>
        <v>0</v>
      </c>
      <c r="BH603" s="199">
        <f>IF(N603="sníž. přenesená",J603,0)</f>
        <v>0</v>
      </c>
      <c r="BI603" s="199">
        <f>IF(N603="nulová",J603,0)</f>
        <v>0</v>
      </c>
      <c r="BJ603" s="17" t="s">
        <v>83</v>
      </c>
      <c r="BK603" s="199">
        <f>ROUND(I603*H603,2)</f>
        <v>0</v>
      </c>
      <c r="BL603" s="17" t="s">
        <v>149</v>
      </c>
      <c r="BM603" s="198" t="s">
        <v>787</v>
      </c>
    </row>
    <row r="604" spans="1:65" s="2" customFormat="1" ht="54" x14ac:dyDescent="0.2">
      <c r="A604" s="34"/>
      <c r="B604" s="35"/>
      <c r="C604" s="36"/>
      <c r="D604" s="200" t="s">
        <v>151</v>
      </c>
      <c r="E604" s="36"/>
      <c r="F604" s="201" t="s">
        <v>303</v>
      </c>
      <c r="G604" s="36"/>
      <c r="H604" s="36"/>
      <c r="I604" s="202"/>
      <c r="J604" s="36"/>
      <c r="K604" s="36"/>
      <c r="L604" s="39"/>
      <c r="M604" s="203"/>
      <c r="N604" s="204"/>
      <c r="O604" s="71"/>
      <c r="P604" s="71"/>
      <c r="Q604" s="71"/>
      <c r="R604" s="71"/>
      <c r="S604" s="71"/>
      <c r="T604" s="72"/>
      <c r="U604" s="34"/>
      <c r="V604" s="34"/>
      <c r="W604" s="34"/>
      <c r="X604" s="34"/>
      <c r="Y604" s="34"/>
      <c r="Z604" s="34"/>
      <c r="AA604" s="34"/>
      <c r="AB604" s="34"/>
      <c r="AC604" s="34"/>
      <c r="AD604" s="34"/>
      <c r="AE604" s="34"/>
      <c r="AT604" s="17" t="s">
        <v>151</v>
      </c>
      <c r="AU604" s="17" t="s">
        <v>85</v>
      </c>
    </row>
    <row r="605" spans="1:65" s="15" customFormat="1" x14ac:dyDescent="0.2">
      <c r="B605" s="227"/>
      <c r="C605" s="228"/>
      <c r="D605" s="200" t="s">
        <v>152</v>
      </c>
      <c r="E605" s="229" t="s">
        <v>1</v>
      </c>
      <c r="F605" s="230" t="s">
        <v>411</v>
      </c>
      <c r="G605" s="228"/>
      <c r="H605" s="229" t="s">
        <v>1</v>
      </c>
      <c r="I605" s="231"/>
      <c r="J605" s="228"/>
      <c r="K605" s="228"/>
      <c r="L605" s="232"/>
      <c r="M605" s="233"/>
      <c r="N605" s="234"/>
      <c r="O605" s="234"/>
      <c r="P605" s="234"/>
      <c r="Q605" s="234"/>
      <c r="R605" s="234"/>
      <c r="S605" s="234"/>
      <c r="T605" s="235"/>
      <c r="AT605" s="236" t="s">
        <v>152</v>
      </c>
      <c r="AU605" s="236" t="s">
        <v>85</v>
      </c>
      <c r="AV605" s="15" t="s">
        <v>83</v>
      </c>
      <c r="AW605" s="15" t="s">
        <v>31</v>
      </c>
      <c r="AX605" s="15" t="s">
        <v>75</v>
      </c>
      <c r="AY605" s="236" t="s">
        <v>141</v>
      </c>
    </row>
    <row r="606" spans="1:65" s="13" customFormat="1" x14ac:dyDescent="0.2">
      <c r="B606" s="205"/>
      <c r="C606" s="206"/>
      <c r="D606" s="200" t="s">
        <v>152</v>
      </c>
      <c r="E606" s="207" t="s">
        <v>1</v>
      </c>
      <c r="F606" s="208" t="s">
        <v>710</v>
      </c>
      <c r="G606" s="206"/>
      <c r="H606" s="209">
        <v>1282</v>
      </c>
      <c r="I606" s="210"/>
      <c r="J606" s="206"/>
      <c r="K606" s="206"/>
      <c r="L606" s="211"/>
      <c r="M606" s="212"/>
      <c r="N606" s="213"/>
      <c r="O606" s="213"/>
      <c r="P606" s="213"/>
      <c r="Q606" s="213"/>
      <c r="R606" s="213"/>
      <c r="S606" s="213"/>
      <c r="T606" s="214"/>
      <c r="AT606" s="215" t="s">
        <v>152</v>
      </c>
      <c r="AU606" s="215" t="s">
        <v>85</v>
      </c>
      <c r="AV606" s="13" t="s">
        <v>85</v>
      </c>
      <c r="AW606" s="13" t="s">
        <v>31</v>
      </c>
      <c r="AX606" s="13" t="s">
        <v>75</v>
      </c>
      <c r="AY606" s="215" t="s">
        <v>141</v>
      </c>
    </row>
    <row r="607" spans="1:65" s="15" customFormat="1" x14ac:dyDescent="0.2">
      <c r="B607" s="227"/>
      <c r="C607" s="228"/>
      <c r="D607" s="200" t="s">
        <v>152</v>
      </c>
      <c r="E607" s="229" t="s">
        <v>1</v>
      </c>
      <c r="F607" s="230" t="s">
        <v>417</v>
      </c>
      <c r="G607" s="228"/>
      <c r="H607" s="229" t="s">
        <v>1</v>
      </c>
      <c r="I607" s="231"/>
      <c r="J607" s="228"/>
      <c r="K607" s="228"/>
      <c r="L607" s="232"/>
      <c r="M607" s="233"/>
      <c r="N607" s="234"/>
      <c r="O607" s="234"/>
      <c r="P607" s="234"/>
      <c r="Q607" s="234"/>
      <c r="R607" s="234"/>
      <c r="S607" s="234"/>
      <c r="T607" s="235"/>
      <c r="AT607" s="236" t="s">
        <v>152</v>
      </c>
      <c r="AU607" s="236" t="s">
        <v>85</v>
      </c>
      <c r="AV607" s="15" t="s">
        <v>83</v>
      </c>
      <c r="AW607" s="15" t="s">
        <v>31</v>
      </c>
      <c r="AX607" s="15" t="s">
        <v>75</v>
      </c>
      <c r="AY607" s="236" t="s">
        <v>141</v>
      </c>
    </row>
    <row r="608" spans="1:65" s="13" customFormat="1" x14ac:dyDescent="0.2">
      <c r="B608" s="205"/>
      <c r="C608" s="206"/>
      <c r="D608" s="200" t="s">
        <v>152</v>
      </c>
      <c r="E608" s="207" t="s">
        <v>1</v>
      </c>
      <c r="F608" s="208" t="s">
        <v>710</v>
      </c>
      <c r="G608" s="206"/>
      <c r="H608" s="209">
        <v>1282</v>
      </c>
      <c r="I608" s="210"/>
      <c r="J608" s="206"/>
      <c r="K608" s="206"/>
      <c r="L608" s="211"/>
      <c r="M608" s="212"/>
      <c r="N608" s="213"/>
      <c r="O608" s="213"/>
      <c r="P608" s="213"/>
      <c r="Q608" s="213"/>
      <c r="R608" s="213"/>
      <c r="S608" s="213"/>
      <c r="T608" s="214"/>
      <c r="AT608" s="215" t="s">
        <v>152</v>
      </c>
      <c r="AU608" s="215" t="s">
        <v>85</v>
      </c>
      <c r="AV608" s="13" t="s">
        <v>85</v>
      </c>
      <c r="AW608" s="13" t="s">
        <v>31</v>
      </c>
      <c r="AX608" s="13" t="s">
        <v>75</v>
      </c>
      <c r="AY608" s="215" t="s">
        <v>141</v>
      </c>
    </row>
    <row r="609" spans="1:65" s="14" customFormat="1" x14ac:dyDescent="0.2">
      <c r="B609" s="216"/>
      <c r="C609" s="217"/>
      <c r="D609" s="200" t="s">
        <v>152</v>
      </c>
      <c r="E609" s="218" t="s">
        <v>1</v>
      </c>
      <c r="F609" s="219" t="s">
        <v>156</v>
      </c>
      <c r="G609" s="217"/>
      <c r="H609" s="220">
        <v>2564</v>
      </c>
      <c r="I609" s="221"/>
      <c r="J609" s="217"/>
      <c r="K609" s="217"/>
      <c r="L609" s="222"/>
      <c r="M609" s="223"/>
      <c r="N609" s="224"/>
      <c r="O609" s="224"/>
      <c r="P609" s="224"/>
      <c r="Q609" s="224"/>
      <c r="R609" s="224"/>
      <c r="S609" s="224"/>
      <c r="T609" s="225"/>
      <c r="AT609" s="226" t="s">
        <v>152</v>
      </c>
      <c r="AU609" s="226" t="s">
        <v>85</v>
      </c>
      <c r="AV609" s="14" t="s">
        <v>149</v>
      </c>
      <c r="AW609" s="14" t="s">
        <v>31</v>
      </c>
      <c r="AX609" s="14" t="s">
        <v>83</v>
      </c>
      <c r="AY609" s="226" t="s">
        <v>141</v>
      </c>
    </row>
    <row r="610" spans="1:65" s="2" customFormat="1" ht="24.15" customHeight="1" x14ac:dyDescent="0.2">
      <c r="A610" s="34"/>
      <c r="B610" s="35"/>
      <c r="C610" s="238" t="s">
        <v>621</v>
      </c>
      <c r="D610" s="238" t="s">
        <v>204</v>
      </c>
      <c r="E610" s="239" t="s">
        <v>788</v>
      </c>
      <c r="F610" s="240" t="s">
        <v>789</v>
      </c>
      <c r="G610" s="241" t="s">
        <v>243</v>
      </c>
      <c r="H610" s="242">
        <v>233</v>
      </c>
      <c r="I610" s="243"/>
      <c r="J610" s="244">
        <f>ROUND(I610*H610,2)</f>
        <v>0</v>
      </c>
      <c r="K610" s="240" t="s">
        <v>147</v>
      </c>
      <c r="L610" s="39"/>
      <c r="M610" s="245" t="s">
        <v>1</v>
      </c>
      <c r="N610" s="246" t="s">
        <v>40</v>
      </c>
      <c r="O610" s="71"/>
      <c r="P610" s="196">
        <f>O610*H610</f>
        <v>0</v>
      </c>
      <c r="Q610" s="196">
        <v>0</v>
      </c>
      <c r="R610" s="196">
        <f>Q610*H610</f>
        <v>0</v>
      </c>
      <c r="S610" s="196">
        <v>0</v>
      </c>
      <c r="T610" s="197">
        <f>S610*H610</f>
        <v>0</v>
      </c>
      <c r="U610" s="34"/>
      <c r="V610" s="34"/>
      <c r="W610" s="34"/>
      <c r="X610" s="34"/>
      <c r="Y610" s="34"/>
      <c r="Z610" s="34"/>
      <c r="AA610" s="34"/>
      <c r="AB610" s="34"/>
      <c r="AC610" s="34"/>
      <c r="AD610" s="34"/>
      <c r="AE610" s="34"/>
      <c r="AR610" s="198" t="s">
        <v>149</v>
      </c>
      <c r="AT610" s="198" t="s">
        <v>204</v>
      </c>
      <c r="AU610" s="198" t="s">
        <v>85</v>
      </c>
      <c r="AY610" s="17" t="s">
        <v>141</v>
      </c>
      <c r="BE610" s="199">
        <f>IF(N610="základní",J610,0)</f>
        <v>0</v>
      </c>
      <c r="BF610" s="199">
        <f>IF(N610="snížená",J610,0)</f>
        <v>0</v>
      </c>
      <c r="BG610" s="199">
        <f>IF(N610="zákl. přenesená",J610,0)</f>
        <v>0</v>
      </c>
      <c r="BH610" s="199">
        <f>IF(N610="sníž. přenesená",J610,0)</f>
        <v>0</v>
      </c>
      <c r="BI610" s="199">
        <f>IF(N610="nulová",J610,0)</f>
        <v>0</v>
      </c>
      <c r="BJ610" s="17" t="s">
        <v>83</v>
      </c>
      <c r="BK610" s="199">
        <f>ROUND(I610*H610,2)</f>
        <v>0</v>
      </c>
      <c r="BL610" s="17" t="s">
        <v>149</v>
      </c>
      <c r="BM610" s="198" t="s">
        <v>790</v>
      </c>
    </row>
    <row r="611" spans="1:65" s="2" customFormat="1" ht="36" x14ac:dyDescent="0.2">
      <c r="A611" s="34"/>
      <c r="B611" s="35"/>
      <c r="C611" s="36"/>
      <c r="D611" s="200" t="s">
        <v>151</v>
      </c>
      <c r="E611" s="36"/>
      <c r="F611" s="201" t="s">
        <v>791</v>
      </c>
      <c r="G611" s="36"/>
      <c r="H611" s="36"/>
      <c r="I611" s="202"/>
      <c r="J611" s="36"/>
      <c r="K611" s="36"/>
      <c r="L611" s="39"/>
      <c r="M611" s="203"/>
      <c r="N611" s="204"/>
      <c r="O611" s="71"/>
      <c r="P611" s="71"/>
      <c r="Q611" s="71"/>
      <c r="R611" s="71"/>
      <c r="S611" s="71"/>
      <c r="T611" s="72"/>
      <c r="U611" s="34"/>
      <c r="V611" s="34"/>
      <c r="W611" s="34"/>
      <c r="X611" s="34"/>
      <c r="Y611" s="34"/>
      <c r="Z611" s="34"/>
      <c r="AA611" s="34"/>
      <c r="AB611" s="34"/>
      <c r="AC611" s="34"/>
      <c r="AD611" s="34"/>
      <c r="AE611" s="34"/>
      <c r="AT611" s="17" t="s">
        <v>151</v>
      </c>
      <c r="AU611" s="17" t="s">
        <v>85</v>
      </c>
    </row>
    <row r="612" spans="1:65" s="15" customFormat="1" x14ac:dyDescent="0.2">
      <c r="B612" s="227"/>
      <c r="C612" s="228"/>
      <c r="D612" s="200" t="s">
        <v>152</v>
      </c>
      <c r="E612" s="229" t="s">
        <v>1</v>
      </c>
      <c r="F612" s="230" t="s">
        <v>732</v>
      </c>
      <c r="G612" s="228"/>
      <c r="H612" s="229" t="s">
        <v>1</v>
      </c>
      <c r="I612" s="231"/>
      <c r="J612" s="228"/>
      <c r="K612" s="228"/>
      <c r="L612" s="232"/>
      <c r="M612" s="233"/>
      <c r="N612" s="234"/>
      <c r="O612" s="234"/>
      <c r="P612" s="234"/>
      <c r="Q612" s="234"/>
      <c r="R612" s="234"/>
      <c r="S612" s="234"/>
      <c r="T612" s="235"/>
      <c r="AT612" s="236" t="s">
        <v>152</v>
      </c>
      <c r="AU612" s="236" t="s">
        <v>85</v>
      </c>
      <c r="AV612" s="15" t="s">
        <v>83</v>
      </c>
      <c r="AW612" s="15" t="s">
        <v>31</v>
      </c>
      <c r="AX612" s="15" t="s">
        <v>75</v>
      </c>
      <c r="AY612" s="236" t="s">
        <v>141</v>
      </c>
    </row>
    <row r="613" spans="1:65" s="13" customFormat="1" x14ac:dyDescent="0.2">
      <c r="B613" s="205"/>
      <c r="C613" s="206"/>
      <c r="D613" s="200" t="s">
        <v>152</v>
      </c>
      <c r="E613" s="207" t="s">
        <v>1</v>
      </c>
      <c r="F613" s="208" t="s">
        <v>792</v>
      </c>
      <c r="G613" s="206"/>
      <c r="H613" s="209">
        <v>233</v>
      </c>
      <c r="I613" s="210"/>
      <c r="J613" s="206"/>
      <c r="K613" s="206"/>
      <c r="L613" s="211"/>
      <c r="M613" s="212"/>
      <c r="N613" s="213"/>
      <c r="O613" s="213"/>
      <c r="P613" s="213"/>
      <c r="Q613" s="213"/>
      <c r="R613" s="213"/>
      <c r="S613" s="213"/>
      <c r="T613" s="214"/>
      <c r="AT613" s="215" t="s">
        <v>152</v>
      </c>
      <c r="AU613" s="215" t="s">
        <v>85</v>
      </c>
      <c r="AV613" s="13" t="s">
        <v>85</v>
      </c>
      <c r="AW613" s="13" t="s">
        <v>31</v>
      </c>
      <c r="AX613" s="13" t="s">
        <v>75</v>
      </c>
      <c r="AY613" s="215" t="s">
        <v>141</v>
      </c>
    </row>
    <row r="614" spans="1:65" s="14" customFormat="1" x14ac:dyDescent="0.2">
      <c r="B614" s="216"/>
      <c r="C614" s="217"/>
      <c r="D614" s="200" t="s">
        <v>152</v>
      </c>
      <c r="E614" s="218" t="s">
        <v>1</v>
      </c>
      <c r="F614" s="219" t="s">
        <v>156</v>
      </c>
      <c r="G614" s="217"/>
      <c r="H614" s="220">
        <v>233</v>
      </c>
      <c r="I614" s="221"/>
      <c r="J614" s="217"/>
      <c r="K614" s="217"/>
      <c r="L614" s="222"/>
      <c r="M614" s="223"/>
      <c r="N614" s="224"/>
      <c r="O614" s="224"/>
      <c r="P614" s="224"/>
      <c r="Q614" s="224"/>
      <c r="R614" s="224"/>
      <c r="S614" s="224"/>
      <c r="T614" s="225"/>
      <c r="AT614" s="226" t="s">
        <v>152</v>
      </c>
      <c r="AU614" s="226" t="s">
        <v>85</v>
      </c>
      <c r="AV614" s="14" t="s">
        <v>149</v>
      </c>
      <c r="AW614" s="14" t="s">
        <v>31</v>
      </c>
      <c r="AX614" s="14" t="s">
        <v>83</v>
      </c>
      <c r="AY614" s="226" t="s">
        <v>141</v>
      </c>
    </row>
    <row r="615" spans="1:65" s="2" customFormat="1" ht="24.15" customHeight="1" x14ac:dyDescent="0.2">
      <c r="A615" s="34"/>
      <c r="B615" s="35"/>
      <c r="C615" s="238" t="s">
        <v>793</v>
      </c>
      <c r="D615" s="238" t="s">
        <v>204</v>
      </c>
      <c r="E615" s="239" t="s">
        <v>794</v>
      </c>
      <c r="F615" s="240" t="s">
        <v>795</v>
      </c>
      <c r="G615" s="241" t="s">
        <v>243</v>
      </c>
      <c r="H615" s="242">
        <v>233</v>
      </c>
      <c r="I615" s="243"/>
      <c r="J615" s="244">
        <f>ROUND(I615*H615,2)</f>
        <v>0</v>
      </c>
      <c r="K615" s="240" t="s">
        <v>147</v>
      </c>
      <c r="L615" s="39"/>
      <c r="M615" s="245" t="s">
        <v>1</v>
      </c>
      <c r="N615" s="246" t="s">
        <v>40</v>
      </c>
      <c r="O615" s="71"/>
      <c r="P615" s="196">
        <f>O615*H615</f>
        <v>0</v>
      </c>
      <c r="Q615" s="196">
        <v>0</v>
      </c>
      <c r="R615" s="196">
        <f>Q615*H615</f>
        <v>0</v>
      </c>
      <c r="S615" s="196">
        <v>0</v>
      </c>
      <c r="T615" s="197">
        <f>S615*H615</f>
        <v>0</v>
      </c>
      <c r="U615" s="34"/>
      <c r="V615" s="34"/>
      <c r="W615" s="34"/>
      <c r="X615" s="34"/>
      <c r="Y615" s="34"/>
      <c r="Z615" s="34"/>
      <c r="AA615" s="34"/>
      <c r="AB615" s="34"/>
      <c r="AC615" s="34"/>
      <c r="AD615" s="34"/>
      <c r="AE615" s="34"/>
      <c r="AR615" s="198" t="s">
        <v>149</v>
      </c>
      <c r="AT615" s="198" t="s">
        <v>204</v>
      </c>
      <c r="AU615" s="198" t="s">
        <v>85</v>
      </c>
      <c r="AY615" s="17" t="s">
        <v>141</v>
      </c>
      <c r="BE615" s="199">
        <f>IF(N615="základní",J615,0)</f>
        <v>0</v>
      </c>
      <c r="BF615" s="199">
        <f>IF(N615="snížená",J615,0)</f>
        <v>0</v>
      </c>
      <c r="BG615" s="199">
        <f>IF(N615="zákl. přenesená",J615,0)</f>
        <v>0</v>
      </c>
      <c r="BH615" s="199">
        <f>IF(N615="sníž. přenesená",J615,0)</f>
        <v>0</v>
      </c>
      <c r="BI615" s="199">
        <f>IF(N615="nulová",J615,0)</f>
        <v>0</v>
      </c>
      <c r="BJ615" s="17" t="s">
        <v>83</v>
      </c>
      <c r="BK615" s="199">
        <f>ROUND(I615*H615,2)</f>
        <v>0</v>
      </c>
      <c r="BL615" s="17" t="s">
        <v>149</v>
      </c>
      <c r="BM615" s="198" t="s">
        <v>796</v>
      </c>
    </row>
    <row r="616" spans="1:65" s="2" customFormat="1" ht="36" x14ac:dyDescent="0.2">
      <c r="A616" s="34"/>
      <c r="B616" s="35"/>
      <c r="C616" s="36"/>
      <c r="D616" s="200" t="s">
        <v>151</v>
      </c>
      <c r="E616" s="36"/>
      <c r="F616" s="201" t="s">
        <v>797</v>
      </c>
      <c r="G616" s="36"/>
      <c r="H616" s="36"/>
      <c r="I616" s="202"/>
      <c r="J616" s="36"/>
      <c r="K616" s="36"/>
      <c r="L616" s="39"/>
      <c r="M616" s="203"/>
      <c r="N616" s="204"/>
      <c r="O616" s="71"/>
      <c r="P616" s="71"/>
      <c r="Q616" s="71"/>
      <c r="R616" s="71"/>
      <c r="S616" s="71"/>
      <c r="T616" s="72"/>
      <c r="U616" s="34"/>
      <c r="V616" s="34"/>
      <c r="W616" s="34"/>
      <c r="X616" s="34"/>
      <c r="Y616" s="34"/>
      <c r="Z616" s="34"/>
      <c r="AA616" s="34"/>
      <c r="AB616" s="34"/>
      <c r="AC616" s="34"/>
      <c r="AD616" s="34"/>
      <c r="AE616" s="34"/>
      <c r="AT616" s="17" t="s">
        <v>151</v>
      </c>
      <c r="AU616" s="17" t="s">
        <v>85</v>
      </c>
    </row>
    <row r="617" spans="1:65" s="15" customFormat="1" x14ac:dyDescent="0.2">
      <c r="B617" s="227"/>
      <c r="C617" s="228"/>
      <c r="D617" s="200" t="s">
        <v>152</v>
      </c>
      <c r="E617" s="229" t="s">
        <v>1</v>
      </c>
      <c r="F617" s="230" t="s">
        <v>732</v>
      </c>
      <c r="G617" s="228"/>
      <c r="H617" s="229" t="s">
        <v>1</v>
      </c>
      <c r="I617" s="231"/>
      <c r="J617" s="228"/>
      <c r="K617" s="228"/>
      <c r="L617" s="232"/>
      <c r="M617" s="233"/>
      <c r="N617" s="234"/>
      <c r="O617" s="234"/>
      <c r="P617" s="234"/>
      <c r="Q617" s="234"/>
      <c r="R617" s="234"/>
      <c r="S617" s="234"/>
      <c r="T617" s="235"/>
      <c r="AT617" s="236" t="s">
        <v>152</v>
      </c>
      <c r="AU617" s="236" t="s">
        <v>85</v>
      </c>
      <c r="AV617" s="15" t="s">
        <v>83</v>
      </c>
      <c r="AW617" s="15" t="s">
        <v>31</v>
      </c>
      <c r="AX617" s="15" t="s">
        <v>75</v>
      </c>
      <c r="AY617" s="236" t="s">
        <v>141</v>
      </c>
    </row>
    <row r="618" spans="1:65" s="13" customFormat="1" x14ac:dyDescent="0.2">
      <c r="B618" s="205"/>
      <c r="C618" s="206"/>
      <c r="D618" s="200" t="s">
        <v>152</v>
      </c>
      <c r="E618" s="207" t="s">
        <v>1</v>
      </c>
      <c r="F618" s="208" t="s">
        <v>792</v>
      </c>
      <c r="G618" s="206"/>
      <c r="H618" s="209">
        <v>233</v>
      </c>
      <c r="I618" s="210"/>
      <c r="J618" s="206"/>
      <c r="K618" s="206"/>
      <c r="L618" s="211"/>
      <c r="M618" s="212"/>
      <c r="N618" s="213"/>
      <c r="O618" s="213"/>
      <c r="P618" s="213"/>
      <c r="Q618" s="213"/>
      <c r="R618" s="213"/>
      <c r="S618" s="213"/>
      <c r="T618" s="214"/>
      <c r="AT618" s="215" t="s">
        <v>152</v>
      </c>
      <c r="AU618" s="215" t="s">
        <v>85</v>
      </c>
      <c r="AV618" s="13" t="s">
        <v>85</v>
      </c>
      <c r="AW618" s="13" t="s">
        <v>31</v>
      </c>
      <c r="AX618" s="13" t="s">
        <v>75</v>
      </c>
      <c r="AY618" s="215" t="s">
        <v>141</v>
      </c>
    </row>
    <row r="619" spans="1:65" s="14" customFormat="1" x14ac:dyDescent="0.2">
      <c r="B619" s="216"/>
      <c r="C619" s="217"/>
      <c r="D619" s="200" t="s">
        <v>152</v>
      </c>
      <c r="E619" s="218" t="s">
        <v>1</v>
      </c>
      <c r="F619" s="219" t="s">
        <v>156</v>
      </c>
      <c r="G619" s="217"/>
      <c r="H619" s="220">
        <v>233</v>
      </c>
      <c r="I619" s="221"/>
      <c r="J619" s="217"/>
      <c r="K619" s="217"/>
      <c r="L619" s="222"/>
      <c r="M619" s="223"/>
      <c r="N619" s="224"/>
      <c r="O619" s="224"/>
      <c r="P619" s="224"/>
      <c r="Q619" s="224"/>
      <c r="R619" s="224"/>
      <c r="S619" s="224"/>
      <c r="T619" s="225"/>
      <c r="AT619" s="226" t="s">
        <v>152</v>
      </c>
      <c r="AU619" s="226" t="s">
        <v>85</v>
      </c>
      <c r="AV619" s="14" t="s">
        <v>149</v>
      </c>
      <c r="AW619" s="14" t="s">
        <v>31</v>
      </c>
      <c r="AX619" s="14" t="s">
        <v>83</v>
      </c>
      <c r="AY619" s="226" t="s">
        <v>141</v>
      </c>
    </row>
    <row r="620" spans="1:65" s="2" customFormat="1" ht="24.15" customHeight="1" x14ac:dyDescent="0.2">
      <c r="A620" s="34"/>
      <c r="B620" s="35"/>
      <c r="C620" s="238" t="s">
        <v>798</v>
      </c>
      <c r="D620" s="238" t="s">
        <v>204</v>
      </c>
      <c r="E620" s="239" t="s">
        <v>304</v>
      </c>
      <c r="F620" s="240" t="s">
        <v>305</v>
      </c>
      <c r="G620" s="241" t="s">
        <v>306</v>
      </c>
      <c r="H620" s="242">
        <v>8</v>
      </c>
      <c r="I620" s="243"/>
      <c r="J620" s="244">
        <f>ROUND(I620*H620,2)</f>
        <v>0</v>
      </c>
      <c r="K620" s="240" t="s">
        <v>147</v>
      </c>
      <c r="L620" s="39"/>
      <c r="M620" s="245" t="s">
        <v>1</v>
      </c>
      <c r="N620" s="246" t="s">
        <v>40</v>
      </c>
      <c r="O620" s="71"/>
      <c r="P620" s="196">
        <f>O620*H620</f>
        <v>0</v>
      </c>
      <c r="Q620" s="196">
        <v>0</v>
      </c>
      <c r="R620" s="196">
        <f>Q620*H620</f>
        <v>0</v>
      </c>
      <c r="S620" s="196">
        <v>0</v>
      </c>
      <c r="T620" s="197">
        <f>S620*H620</f>
        <v>0</v>
      </c>
      <c r="U620" s="34"/>
      <c r="V620" s="34"/>
      <c r="W620" s="34"/>
      <c r="X620" s="34"/>
      <c r="Y620" s="34"/>
      <c r="Z620" s="34"/>
      <c r="AA620" s="34"/>
      <c r="AB620" s="34"/>
      <c r="AC620" s="34"/>
      <c r="AD620" s="34"/>
      <c r="AE620" s="34"/>
      <c r="AR620" s="198" t="s">
        <v>149</v>
      </c>
      <c r="AT620" s="198" t="s">
        <v>204</v>
      </c>
      <c r="AU620" s="198" t="s">
        <v>85</v>
      </c>
      <c r="AY620" s="17" t="s">
        <v>141</v>
      </c>
      <c r="BE620" s="199">
        <f>IF(N620="základní",J620,0)</f>
        <v>0</v>
      </c>
      <c r="BF620" s="199">
        <f>IF(N620="snížená",J620,0)</f>
        <v>0</v>
      </c>
      <c r="BG620" s="199">
        <f>IF(N620="zákl. přenesená",J620,0)</f>
        <v>0</v>
      </c>
      <c r="BH620" s="199">
        <f>IF(N620="sníž. přenesená",J620,0)</f>
        <v>0</v>
      </c>
      <c r="BI620" s="199">
        <f>IF(N620="nulová",J620,0)</f>
        <v>0</v>
      </c>
      <c r="BJ620" s="17" t="s">
        <v>83</v>
      </c>
      <c r="BK620" s="199">
        <f>ROUND(I620*H620,2)</f>
        <v>0</v>
      </c>
      <c r="BL620" s="17" t="s">
        <v>149</v>
      </c>
      <c r="BM620" s="198" t="s">
        <v>799</v>
      </c>
    </row>
    <row r="621" spans="1:65" s="2" customFormat="1" ht="54" x14ac:dyDescent="0.2">
      <c r="A621" s="34"/>
      <c r="B621" s="35"/>
      <c r="C621" s="36"/>
      <c r="D621" s="200" t="s">
        <v>151</v>
      </c>
      <c r="E621" s="36"/>
      <c r="F621" s="201" t="s">
        <v>308</v>
      </c>
      <c r="G621" s="36"/>
      <c r="H621" s="36"/>
      <c r="I621" s="202"/>
      <c r="J621" s="36"/>
      <c r="K621" s="36"/>
      <c r="L621" s="39"/>
      <c r="M621" s="203"/>
      <c r="N621" s="204"/>
      <c r="O621" s="71"/>
      <c r="P621" s="71"/>
      <c r="Q621" s="71"/>
      <c r="R621" s="71"/>
      <c r="S621" s="71"/>
      <c r="T621" s="72"/>
      <c r="U621" s="34"/>
      <c r="V621" s="34"/>
      <c r="W621" s="34"/>
      <c r="X621" s="34"/>
      <c r="Y621" s="34"/>
      <c r="Z621" s="34"/>
      <c r="AA621" s="34"/>
      <c r="AB621" s="34"/>
      <c r="AC621" s="34"/>
      <c r="AD621" s="34"/>
      <c r="AE621" s="34"/>
      <c r="AT621" s="17" t="s">
        <v>151</v>
      </c>
      <c r="AU621" s="17" t="s">
        <v>85</v>
      </c>
    </row>
    <row r="622" spans="1:65" s="13" customFormat="1" x14ac:dyDescent="0.2">
      <c r="B622" s="205"/>
      <c r="C622" s="206"/>
      <c r="D622" s="200" t="s">
        <v>152</v>
      </c>
      <c r="E622" s="207" t="s">
        <v>1</v>
      </c>
      <c r="F622" s="208" t="s">
        <v>148</v>
      </c>
      <c r="G622" s="206"/>
      <c r="H622" s="209">
        <v>8</v>
      </c>
      <c r="I622" s="210"/>
      <c r="J622" s="206"/>
      <c r="K622" s="206"/>
      <c r="L622" s="211"/>
      <c r="M622" s="212"/>
      <c r="N622" s="213"/>
      <c r="O622" s="213"/>
      <c r="P622" s="213"/>
      <c r="Q622" s="213"/>
      <c r="R622" s="213"/>
      <c r="S622" s="213"/>
      <c r="T622" s="214"/>
      <c r="AT622" s="215" t="s">
        <v>152</v>
      </c>
      <c r="AU622" s="215" t="s">
        <v>85</v>
      </c>
      <c r="AV622" s="13" t="s">
        <v>85</v>
      </c>
      <c r="AW622" s="13" t="s">
        <v>31</v>
      </c>
      <c r="AX622" s="13" t="s">
        <v>75</v>
      </c>
      <c r="AY622" s="215" t="s">
        <v>141</v>
      </c>
    </row>
    <row r="623" spans="1:65" s="14" customFormat="1" x14ac:dyDescent="0.2">
      <c r="B623" s="216"/>
      <c r="C623" s="217"/>
      <c r="D623" s="200" t="s">
        <v>152</v>
      </c>
      <c r="E623" s="218" t="s">
        <v>1</v>
      </c>
      <c r="F623" s="219" t="s">
        <v>156</v>
      </c>
      <c r="G623" s="217"/>
      <c r="H623" s="220">
        <v>8</v>
      </c>
      <c r="I623" s="221"/>
      <c r="J623" s="217"/>
      <c r="K623" s="217"/>
      <c r="L623" s="222"/>
      <c r="M623" s="223"/>
      <c r="N623" s="224"/>
      <c r="O623" s="224"/>
      <c r="P623" s="224"/>
      <c r="Q623" s="224"/>
      <c r="R623" s="224"/>
      <c r="S623" s="224"/>
      <c r="T623" s="225"/>
      <c r="AT623" s="226" t="s">
        <v>152</v>
      </c>
      <c r="AU623" s="226" t="s">
        <v>85</v>
      </c>
      <c r="AV623" s="14" t="s">
        <v>149</v>
      </c>
      <c r="AW623" s="14" t="s">
        <v>31</v>
      </c>
      <c r="AX623" s="14" t="s">
        <v>83</v>
      </c>
      <c r="AY623" s="226" t="s">
        <v>141</v>
      </c>
    </row>
    <row r="624" spans="1:65" s="2" customFormat="1" ht="24.15" customHeight="1" x14ac:dyDescent="0.2">
      <c r="A624" s="34"/>
      <c r="B624" s="35"/>
      <c r="C624" s="238" t="s">
        <v>800</v>
      </c>
      <c r="D624" s="238" t="s">
        <v>204</v>
      </c>
      <c r="E624" s="239" t="s">
        <v>311</v>
      </c>
      <c r="F624" s="240" t="s">
        <v>312</v>
      </c>
      <c r="G624" s="241" t="s">
        <v>306</v>
      </c>
      <c r="H624" s="242">
        <v>109</v>
      </c>
      <c r="I624" s="243"/>
      <c r="J624" s="244">
        <f>ROUND(I624*H624,2)</f>
        <v>0</v>
      </c>
      <c r="K624" s="240" t="s">
        <v>147</v>
      </c>
      <c r="L624" s="39"/>
      <c r="M624" s="245" t="s">
        <v>1</v>
      </c>
      <c r="N624" s="246" t="s">
        <v>40</v>
      </c>
      <c r="O624" s="71"/>
      <c r="P624" s="196">
        <f>O624*H624</f>
        <v>0</v>
      </c>
      <c r="Q624" s="196">
        <v>0</v>
      </c>
      <c r="R624" s="196">
        <f>Q624*H624</f>
        <v>0</v>
      </c>
      <c r="S624" s="196">
        <v>0</v>
      </c>
      <c r="T624" s="197">
        <f>S624*H624</f>
        <v>0</v>
      </c>
      <c r="U624" s="34"/>
      <c r="V624" s="34"/>
      <c r="W624" s="34"/>
      <c r="X624" s="34"/>
      <c r="Y624" s="34"/>
      <c r="Z624" s="34"/>
      <c r="AA624" s="34"/>
      <c r="AB624" s="34"/>
      <c r="AC624" s="34"/>
      <c r="AD624" s="34"/>
      <c r="AE624" s="34"/>
      <c r="AR624" s="198" t="s">
        <v>149</v>
      </c>
      <c r="AT624" s="198" t="s">
        <v>204</v>
      </c>
      <c r="AU624" s="198" t="s">
        <v>85</v>
      </c>
      <c r="AY624" s="17" t="s">
        <v>141</v>
      </c>
      <c r="BE624" s="199">
        <f>IF(N624="základní",J624,0)</f>
        <v>0</v>
      </c>
      <c r="BF624" s="199">
        <f>IF(N624="snížená",J624,0)</f>
        <v>0</v>
      </c>
      <c r="BG624" s="199">
        <f>IF(N624="zákl. přenesená",J624,0)</f>
        <v>0</v>
      </c>
      <c r="BH624" s="199">
        <f>IF(N624="sníž. přenesená",J624,0)</f>
        <v>0</v>
      </c>
      <c r="BI624" s="199">
        <f>IF(N624="nulová",J624,0)</f>
        <v>0</v>
      </c>
      <c r="BJ624" s="17" t="s">
        <v>83</v>
      </c>
      <c r="BK624" s="199">
        <f>ROUND(I624*H624,2)</f>
        <v>0</v>
      </c>
      <c r="BL624" s="17" t="s">
        <v>149</v>
      </c>
      <c r="BM624" s="198" t="s">
        <v>801</v>
      </c>
    </row>
    <row r="625" spans="1:65" s="2" customFormat="1" ht="63" x14ac:dyDescent="0.2">
      <c r="A625" s="34"/>
      <c r="B625" s="35"/>
      <c r="C625" s="36"/>
      <c r="D625" s="200" t="s">
        <v>151</v>
      </c>
      <c r="E625" s="36"/>
      <c r="F625" s="201" t="s">
        <v>314</v>
      </c>
      <c r="G625" s="36"/>
      <c r="H625" s="36"/>
      <c r="I625" s="202"/>
      <c r="J625" s="36"/>
      <c r="K625" s="36"/>
      <c r="L625" s="39"/>
      <c r="M625" s="203"/>
      <c r="N625" s="204"/>
      <c r="O625" s="71"/>
      <c r="P625" s="71"/>
      <c r="Q625" s="71"/>
      <c r="R625" s="71"/>
      <c r="S625" s="71"/>
      <c r="T625" s="72"/>
      <c r="U625" s="34"/>
      <c r="V625" s="34"/>
      <c r="W625" s="34"/>
      <c r="X625" s="34"/>
      <c r="Y625" s="34"/>
      <c r="Z625" s="34"/>
      <c r="AA625" s="34"/>
      <c r="AB625" s="34"/>
      <c r="AC625" s="34"/>
      <c r="AD625" s="34"/>
      <c r="AE625" s="34"/>
      <c r="AT625" s="17" t="s">
        <v>151</v>
      </c>
      <c r="AU625" s="17" t="s">
        <v>85</v>
      </c>
    </row>
    <row r="626" spans="1:65" s="15" customFormat="1" x14ac:dyDescent="0.2">
      <c r="B626" s="227"/>
      <c r="C626" s="228"/>
      <c r="D626" s="200" t="s">
        <v>152</v>
      </c>
      <c r="E626" s="229" t="s">
        <v>1</v>
      </c>
      <c r="F626" s="230" t="s">
        <v>685</v>
      </c>
      <c r="G626" s="228"/>
      <c r="H626" s="229" t="s">
        <v>1</v>
      </c>
      <c r="I626" s="231"/>
      <c r="J626" s="228"/>
      <c r="K626" s="228"/>
      <c r="L626" s="232"/>
      <c r="M626" s="233"/>
      <c r="N626" s="234"/>
      <c r="O626" s="234"/>
      <c r="P626" s="234"/>
      <c r="Q626" s="234"/>
      <c r="R626" s="234"/>
      <c r="S626" s="234"/>
      <c r="T626" s="235"/>
      <c r="AT626" s="236" t="s">
        <v>152</v>
      </c>
      <c r="AU626" s="236" t="s">
        <v>85</v>
      </c>
      <c r="AV626" s="15" t="s">
        <v>83</v>
      </c>
      <c r="AW626" s="15" t="s">
        <v>31</v>
      </c>
      <c r="AX626" s="15" t="s">
        <v>75</v>
      </c>
      <c r="AY626" s="236" t="s">
        <v>141</v>
      </c>
    </row>
    <row r="627" spans="1:65" s="13" customFormat="1" x14ac:dyDescent="0.2">
      <c r="B627" s="205"/>
      <c r="C627" s="206"/>
      <c r="D627" s="200" t="s">
        <v>152</v>
      </c>
      <c r="E627" s="207" t="s">
        <v>1</v>
      </c>
      <c r="F627" s="208" t="s">
        <v>802</v>
      </c>
      <c r="G627" s="206"/>
      <c r="H627" s="209">
        <v>73</v>
      </c>
      <c r="I627" s="210"/>
      <c r="J627" s="206"/>
      <c r="K627" s="206"/>
      <c r="L627" s="211"/>
      <c r="M627" s="212"/>
      <c r="N627" s="213"/>
      <c r="O627" s="213"/>
      <c r="P627" s="213"/>
      <c r="Q627" s="213"/>
      <c r="R627" s="213"/>
      <c r="S627" s="213"/>
      <c r="T627" s="214"/>
      <c r="AT627" s="215" t="s">
        <v>152</v>
      </c>
      <c r="AU627" s="215" t="s">
        <v>85</v>
      </c>
      <c r="AV627" s="13" t="s">
        <v>85</v>
      </c>
      <c r="AW627" s="13" t="s">
        <v>31</v>
      </c>
      <c r="AX627" s="13" t="s">
        <v>75</v>
      </c>
      <c r="AY627" s="215" t="s">
        <v>141</v>
      </c>
    </row>
    <row r="628" spans="1:65" s="15" customFormat="1" x14ac:dyDescent="0.2">
      <c r="B628" s="227"/>
      <c r="C628" s="228"/>
      <c r="D628" s="200" t="s">
        <v>152</v>
      </c>
      <c r="E628" s="229" t="s">
        <v>1</v>
      </c>
      <c r="F628" s="230" t="s">
        <v>687</v>
      </c>
      <c r="G628" s="228"/>
      <c r="H628" s="229" t="s">
        <v>1</v>
      </c>
      <c r="I628" s="231"/>
      <c r="J628" s="228"/>
      <c r="K628" s="228"/>
      <c r="L628" s="232"/>
      <c r="M628" s="233"/>
      <c r="N628" s="234"/>
      <c r="O628" s="234"/>
      <c r="P628" s="234"/>
      <c r="Q628" s="234"/>
      <c r="R628" s="234"/>
      <c r="S628" s="234"/>
      <c r="T628" s="235"/>
      <c r="AT628" s="236" t="s">
        <v>152</v>
      </c>
      <c r="AU628" s="236" t="s">
        <v>85</v>
      </c>
      <c r="AV628" s="15" t="s">
        <v>83</v>
      </c>
      <c r="AW628" s="15" t="s">
        <v>31</v>
      </c>
      <c r="AX628" s="15" t="s">
        <v>75</v>
      </c>
      <c r="AY628" s="236" t="s">
        <v>141</v>
      </c>
    </row>
    <row r="629" spans="1:65" s="13" customFormat="1" x14ac:dyDescent="0.2">
      <c r="B629" s="205"/>
      <c r="C629" s="206"/>
      <c r="D629" s="200" t="s">
        <v>152</v>
      </c>
      <c r="E629" s="207" t="s">
        <v>1</v>
      </c>
      <c r="F629" s="208" t="s">
        <v>803</v>
      </c>
      <c r="G629" s="206"/>
      <c r="H629" s="209">
        <v>36</v>
      </c>
      <c r="I629" s="210"/>
      <c r="J629" s="206"/>
      <c r="K629" s="206"/>
      <c r="L629" s="211"/>
      <c r="M629" s="212"/>
      <c r="N629" s="213"/>
      <c r="O629" s="213"/>
      <c r="P629" s="213"/>
      <c r="Q629" s="213"/>
      <c r="R629" s="213"/>
      <c r="S629" s="213"/>
      <c r="T629" s="214"/>
      <c r="AT629" s="215" t="s">
        <v>152</v>
      </c>
      <c r="AU629" s="215" t="s">
        <v>85</v>
      </c>
      <c r="AV629" s="13" t="s">
        <v>85</v>
      </c>
      <c r="AW629" s="13" t="s">
        <v>31</v>
      </c>
      <c r="AX629" s="13" t="s">
        <v>75</v>
      </c>
      <c r="AY629" s="215" t="s">
        <v>141</v>
      </c>
    </row>
    <row r="630" spans="1:65" s="14" customFormat="1" x14ac:dyDescent="0.2">
      <c r="B630" s="216"/>
      <c r="C630" s="217"/>
      <c r="D630" s="200" t="s">
        <v>152</v>
      </c>
      <c r="E630" s="218" t="s">
        <v>1</v>
      </c>
      <c r="F630" s="219" t="s">
        <v>156</v>
      </c>
      <c r="G630" s="217"/>
      <c r="H630" s="220">
        <v>109</v>
      </c>
      <c r="I630" s="221"/>
      <c r="J630" s="217"/>
      <c r="K630" s="217"/>
      <c r="L630" s="222"/>
      <c r="M630" s="223"/>
      <c r="N630" s="224"/>
      <c r="O630" s="224"/>
      <c r="P630" s="224"/>
      <c r="Q630" s="224"/>
      <c r="R630" s="224"/>
      <c r="S630" s="224"/>
      <c r="T630" s="225"/>
      <c r="AT630" s="226" t="s">
        <v>152</v>
      </c>
      <c r="AU630" s="226" t="s">
        <v>85</v>
      </c>
      <c r="AV630" s="14" t="s">
        <v>149</v>
      </c>
      <c r="AW630" s="14" t="s">
        <v>31</v>
      </c>
      <c r="AX630" s="14" t="s">
        <v>83</v>
      </c>
      <c r="AY630" s="226" t="s">
        <v>141</v>
      </c>
    </row>
    <row r="631" spans="1:65" s="2" customFormat="1" ht="16.5" customHeight="1" x14ac:dyDescent="0.2">
      <c r="A631" s="34"/>
      <c r="B631" s="35"/>
      <c r="C631" s="238" t="s">
        <v>804</v>
      </c>
      <c r="D631" s="238" t="s">
        <v>204</v>
      </c>
      <c r="E631" s="239" t="s">
        <v>805</v>
      </c>
      <c r="F631" s="240" t="s">
        <v>806</v>
      </c>
      <c r="G631" s="241" t="s">
        <v>807</v>
      </c>
      <c r="H631" s="242">
        <v>4</v>
      </c>
      <c r="I631" s="243"/>
      <c r="J631" s="244">
        <f>ROUND(I631*H631,2)</f>
        <v>0</v>
      </c>
      <c r="K631" s="240" t="s">
        <v>147</v>
      </c>
      <c r="L631" s="39"/>
      <c r="M631" s="245" t="s">
        <v>1</v>
      </c>
      <c r="N631" s="246" t="s">
        <v>40</v>
      </c>
      <c r="O631" s="71"/>
      <c r="P631" s="196">
        <f>O631*H631</f>
        <v>0</v>
      </c>
      <c r="Q631" s="196">
        <v>0</v>
      </c>
      <c r="R631" s="196">
        <f>Q631*H631</f>
        <v>0</v>
      </c>
      <c r="S631" s="196">
        <v>0</v>
      </c>
      <c r="T631" s="197">
        <f>S631*H631</f>
        <v>0</v>
      </c>
      <c r="U631" s="34"/>
      <c r="V631" s="34"/>
      <c r="W631" s="34"/>
      <c r="X631" s="34"/>
      <c r="Y631" s="34"/>
      <c r="Z631" s="34"/>
      <c r="AA631" s="34"/>
      <c r="AB631" s="34"/>
      <c r="AC631" s="34"/>
      <c r="AD631" s="34"/>
      <c r="AE631" s="34"/>
      <c r="AR631" s="198" t="s">
        <v>149</v>
      </c>
      <c r="AT631" s="198" t="s">
        <v>204</v>
      </c>
      <c r="AU631" s="198" t="s">
        <v>85</v>
      </c>
      <c r="AY631" s="17" t="s">
        <v>141</v>
      </c>
      <c r="BE631" s="199">
        <f>IF(N631="základní",J631,0)</f>
        <v>0</v>
      </c>
      <c r="BF631" s="199">
        <f>IF(N631="snížená",J631,0)</f>
        <v>0</v>
      </c>
      <c r="BG631" s="199">
        <f>IF(N631="zákl. přenesená",J631,0)</f>
        <v>0</v>
      </c>
      <c r="BH631" s="199">
        <f>IF(N631="sníž. přenesená",J631,0)</f>
        <v>0</v>
      </c>
      <c r="BI631" s="199">
        <f>IF(N631="nulová",J631,0)</f>
        <v>0</v>
      </c>
      <c r="BJ631" s="17" t="s">
        <v>83</v>
      </c>
      <c r="BK631" s="199">
        <f>ROUND(I631*H631,2)</f>
        <v>0</v>
      </c>
      <c r="BL631" s="17" t="s">
        <v>149</v>
      </c>
      <c r="BM631" s="198" t="s">
        <v>808</v>
      </c>
    </row>
    <row r="632" spans="1:65" s="2" customFormat="1" ht="27" x14ac:dyDescent="0.2">
      <c r="A632" s="34"/>
      <c r="B632" s="35"/>
      <c r="C632" s="36"/>
      <c r="D632" s="200" t="s">
        <v>151</v>
      </c>
      <c r="E632" s="36"/>
      <c r="F632" s="201" t="s">
        <v>809</v>
      </c>
      <c r="G632" s="36"/>
      <c r="H632" s="36"/>
      <c r="I632" s="202"/>
      <c r="J632" s="36"/>
      <c r="K632" s="36"/>
      <c r="L632" s="39"/>
      <c r="M632" s="203"/>
      <c r="N632" s="204"/>
      <c r="O632" s="71"/>
      <c r="P632" s="71"/>
      <c r="Q632" s="71"/>
      <c r="R632" s="71"/>
      <c r="S632" s="71"/>
      <c r="T632" s="72"/>
      <c r="U632" s="34"/>
      <c r="V632" s="34"/>
      <c r="W632" s="34"/>
      <c r="X632" s="34"/>
      <c r="Y632" s="34"/>
      <c r="Z632" s="34"/>
      <c r="AA632" s="34"/>
      <c r="AB632" s="34"/>
      <c r="AC632" s="34"/>
      <c r="AD632" s="34"/>
      <c r="AE632" s="34"/>
      <c r="AT632" s="17" t="s">
        <v>151</v>
      </c>
      <c r="AU632" s="17" t="s">
        <v>85</v>
      </c>
    </row>
    <row r="633" spans="1:65" s="15" customFormat="1" x14ac:dyDescent="0.2">
      <c r="B633" s="227"/>
      <c r="C633" s="228"/>
      <c r="D633" s="200" t="s">
        <v>152</v>
      </c>
      <c r="E633" s="229" t="s">
        <v>1</v>
      </c>
      <c r="F633" s="230" t="s">
        <v>693</v>
      </c>
      <c r="G633" s="228"/>
      <c r="H633" s="229" t="s">
        <v>1</v>
      </c>
      <c r="I633" s="231"/>
      <c r="J633" s="228"/>
      <c r="K633" s="228"/>
      <c r="L633" s="232"/>
      <c r="M633" s="233"/>
      <c r="N633" s="234"/>
      <c r="O633" s="234"/>
      <c r="P633" s="234"/>
      <c r="Q633" s="234"/>
      <c r="R633" s="234"/>
      <c r="S633" s="234"/>
      <c r="T633" s="235"/>
      <c r="AT633" s="236" t="s">
        <v>152</v>
      </c>
      <c r="AU633" s="236" t="s">
        <v>85</v>
      </c>
      <c r="AV633" s="15" t="s">
        <v>83</v>
      </c>
      <c r="AW633" s="15" t="s">
        <v>31</v>
      </c>
      <c r="AX633" s="15" t="s">
        <v>75</v>
      </c>
      <c r="AY633" s="236" t="s">
        <v>141</v>
      </c>
    </row>
    <row r="634" spans="1:65" s="13" customFormat="1" x14ac:dyDescent="0.2">
      <c r="B634" s="205"/>
      <c r="C634" s="206"/>
      <c r="D634" s="200" t="s">
        <v>152</v>
      </c>
      <c r="E634" s="207" t="s">
        <v>1</v>
      </c>
      <c r="F634" s="208" t="s">
        <v>494</v>
      </c>
      <c r="G634" s="206"/>
      <c r="H634" s="209">
        <v>4</v>
      </c>
      <c r="I634" s="210"/>
      <c r="J634" s="206"/>
      <c r="K634" s="206"/>
      <c r="L634" s="211"/>
      <c r="M634" s="212"/>
      <c r="N634" s="213"/>
      <c r="O634" s="213"/>
      <c r="P634" s="213"/>
      <c r="Q634" s="213"/>
      <c r="R634" s="213"/>
      <c r="S634" s="213"/>
      <c r="T634" s="214"/>
      <c r="AT634" s="215" t="s">
        <v>152</v>
      </c>
      <c r="AU634" s="215" t="s">
        <v>85</v>
      </c>
      <c r="AV634" s="13" t="s">
        <v>85</v>
      </c>
      <c r="AW634" s="13" t="s">
        <v>31</v>
      </c>
      <c r="AX634" s="13" t="s">
        <v>75</v>
      </c>
      <c r="AY634" s="215" t="s">
        <v>141</v>
      </c>
    </row>
    <row r="635" spans="1:65" s="14" customFormat="1" x14ac:dyDescent="0.2">
      <c r="B635" s="216"/>
      <c r="C635" s="217"/>
      <c r="D635" s="200" t="s">
        <v>152</v>
      </c>
      <c r="E635" s="218" t="s">
        <v>1</v>
      </c>
      <c r="F635" s="219" t="s">
        <v>156</v>
      </c>
      <c r="G635" s="217"/>
      <c r="H635" s="220">
        <v>4</v>
      </c>
      <c r="I635" s="221"/>
      <c r="J635" s="217"/>
      <c r="K635" s="217"/>
      <c r="L635" s="222"/>
      <c r="M635" s="223"/>
      <c r="N635" s="224"/>
      <c r="O635" s="224"/>
      <c r="P635" s="224"/>
      <c r="Q635" s="224"/>
      <c r="R635" s="224"/>
      <c r="S635" s="224"/>
      <c r="T635" s="225"/>
      <c r="AT635" s="226" t="s">
        <v>152</v>
      </c>
      <c r="AU635" s="226" t="s">
        <v>85</v>
      </c>
      <c r="AV635" s="14" t="s">
        <v>149</v>
      </c>
      <c r="AW635" s="14" t="s">
        <v>31</v>
      </c>
      <c r="AX635" s="14" t="s">
        <v>83</v>
      </c>
      <c r="AY635" s="226" t="s">
        <v>141</v>
      </c>
    </row>
    <row r="636" spans="1:65" s="2" customFormat="1" ht="24.15" customHeight="1" x14ac:dyDescent="0.2">
      <c r="A636" s="34"/>
      <c r="B636" s="35"/>
      <c r="C636" s="238" t="s">
        <v>810</v>
      </c>
      <c r="D636" s="238" t="s">
        <v>204</v>
      </c>
      <c r="E636" s="239" t="s">
        <v>811</v>
      </c>
      <c r="F636" s="240" t="s">
        <v>812</v>
      </c>
      <c r="G636" s="241" t="s">
        <v>146</v>
      </c>
      <c r="H636" s="242">
        <v>2</v>
      </c>
      <c r="I636" s="243"/>
      <c r="J636" s="244">
        <f>ROUND(I636*H636,2)</f>
        <v>0</v>
      </c>
      <c r="K636" s="240" t="s">
        <v>147</v>
      </c>
      <c r="L636" s="39"/>
      <c r="M636" s="245" t="s">
        <v>1</v>
      </c>
      <c r="N636" s="246" t="s">
        <v>40</v>
      </c>
      <c r="O636" s="71"/>
      <c r="P636" s="196">
        <f>O636*H636</f>
        <v>0</v>
      </c>
      <c r="Q636" s="196">
        <v>0</v>
      </c>
      <c r="R636" s="196">
        <f>Q636*H636</f>
        <v>0</v>
      </c>
      <c r="S636" s="196">
        <v>0</v>
      </c>
      <c r="T636" s="197">
        <f>S636*H636</f>
        <v>0</v>
      </c>
      <c r="U636" s="34"/>
      <c r="V636" s="34"/>
      <c r="W636" s="34"/>
      <c r="X636" s="34"/>
      <c r="Y636" s="34"/>
      <c r="Z636" s="34"/>
      <c r="AA636" s="34"/>
      <c r="AB636" s="34"/>
      <c r="AC636" s="34"/>
      <c r="AD636" s="34"/>
      <c r="AE636" s="34"/>
      <c r="AR636" s="198" t="s">
        <v>149</v>
      </c>
      <c r="AT636" s="198" t="s">
        <v>204</v>
      </c>
      <c r="AU636" s="198" t="s">
        <v>85</v>
      </c>
      <c r="AY636" s="17" t="s">
        <v>141</v>
      </c>
      <c r="BE636" s="199">
        <f>IF(N636="základní",J636,0)</f>
        <v>0</v>
      </c>
      <c r="BF636" s="199">
        <f>IF(N636="snížená",J636,0)</f>
        <v>0</v>
      </c>
      <c r="BG636" s="199">
        <f>IF(N636="zákl. přenesená",J636,0)</f>
        <v>0</v>
      </c>
      <c r="BH636" s="199">
        <f>IF(N636="sníž. přenesená",J636,0)</f>
        <v>0</v>
      </c>
      <c r="BI636" s="199">
        <f>IF(N636="nulová",J636,0)</f>
        <v>0</v>
      </c>
      <c r="BJ636" s="17" t="s">
        <v>83</v>
      </c>
      <c r="BK636" s="199">
        <f>ROUND(I636*H636,2)</f>
        <v>0</v>
      </c>
      <c r="BL636" s="17" t="s">
        <v>149</v>
      </c>
      <c r="BM636" s="198" t="s">
        <v>813</v>
      </c>
    </row>
    <row r="637" spans="1:65" s="2" customFormat="1" ht="81" x14ac:dyDescent="0.2">
      <c r="A637" s="34"/>
      <c r="B637" s="35"/>
      <c r="C637" s="36"/>
      <c r="D637" s="200" t="s">
        <v>151</v>
      </c>
      <c r="E637" s="36"/>
      <c r="F637" s="201" t="s">
        <v>814</v>
      </c>
      <c r="G637" s="36"/>
      <c r="H637" s="36"/>
      <c r="I637" s="202"/>
      <c r="J637" s="36"/>
      <c r="K637" s="36"/>
      <c r="L637" s="39"/>
      <c r="M637" s="203"/>
      <c r="N637" s="204"/>
      <c r="O637" s="71"/>
      <c r="P637" s="71"/>
      <c r="Q637" s="71"/>
      <c r="R637" s="71"/>
      <c r="S637" s="71"/>
      <c r="T637" s="72"/>
      <c r="U637" s="34"/>
      <c r="V637" s="34"/>
      <c r="W637" s="34"/>
      <c r="X637" s="34"/>
      <c r="Y637" s="34"/>
      <c r="Z637" s="34"/>
      <c r="AA637" s="34"/>
      <c r="AB637" s="34"/>
      <c r="AC637" s="34"/>
      <c r="AD637" s="34"/>
      <c r="AE637" s="34"/>
      <c r="AT637" s="17" t="s">
        <v>151</v>
      </c>
      <c r="AU637" s="17" t="s">
        <v>85</v>
      </c>
    </row>
    <row r="638" spans="1:65" s="2" customFormat="1" ht="18" x14ac:dyDescent="0.2">
      <c r="A638" s="34"/>
      <c r="B638" s="35"/>
      <c r="C638" s="36"/>
      <c r="D638" s="200" t="s">
        <v>168</v>
      </c>
      <c r="E638" s="36"/>
      <c r="F638" s="237" t="s">
        <v>815</v>
      </c>
      <c r="G638" s="36"/>
      <c r="H638" s="36"/>
      <c r="I638" s="202"/>
      <c r="J638" s="36"/>
      <c r="K638" s="36"/>
      <c r="L638" s="39"/>
      <c r="M638" s="203"/>
      <c r="N638" s="204"/>
      <c r="O638" s="71"/>
      <c r="P638" s="71"/>
      <c r="Q638" s="71"/>
      <c r="R638" s="71"/>
      <c r="S638" s="71"/>
      <c r="T638" s="72"/>
      <c r="U638" s="34"/>
      <c r="V638" s="34"/>
      <c r="W638" s="34"/>
      <c r="X638" s="34"/>
      <c r="Y638" s="34"/>
      <c r="Z638" s="34"/>
      <c r="AA638" s="34"/>
      <c r="AB638" s="34"/>
      <c r="AC638" s="34"/>
      <c r="AD638" s="34"/>
      <c r="AE638" s="34"/>
      <c r="AT638" s="17" t="s">
        <v>168</v>
      </c>
      <c r="AU638" s="17" t="s">
        <v>85</v>
      </c>
    </row>
    <row r="639" spans="1:65" s="15" customFormat="1" x14ac:dyDescent="0.2">
      <c r="B639" s="227"/>
      <c r="C639" s="228"/>
      <c r="D639" s="200" t="s">
        <v>152</v>
      </c>
      <c r="E639" s="229" t="s">
        <v>1</v>
      </c>
      <c r="F639" s="230" t="s">
        <v>725</v>
      </c>
      <c r="G639" s="228"/>
      <c r="H639" s="229" t="s">
        <v>1</v>
      </c>
      <c r="I639" s="231"/>
      <c r="J639" s="228"/>
      <c r="K639" s="228"/>
      <c r="L639" s="232"/>
      <c r="M639" s="233"/>
      <c r="N639" s="234"/>
      <c r="O639" s="234"/>
      <c r="P639" s="234"/>
      <c r="Q639" s="234"/>
      <c r="R639" s="234"/>
      <c r="S639" s="234"/>
      <c r="T639" s="235"/>
      <c r="AT639" s="236" t="s">
        <v>152</v>
      </c>
      <c r="AU639" s="236" t="s">
        <v>85</v>
      </c>
      <c r="AV639" s="15" t="s">
        <v>83</v>
      </c>
      <c r="AW639" s="15" t="s">
        <v>31</v>
      </c>
      <c r="AX639" s="15" t="s">
        <v>75</v>
      </c>
      <c r="AY639" s="236" t="s">
        <v>141</v>
      </c>
    </row>
    <row r="640" spans="1:65" s="13" customFormat="1" x14ac:dyDescent="0.2">
      <c r="B640" s="205"/>
      <c r="C640" s="206"/>
      <c r="D640" s="200" t="s">
        <v>152</v>
      </c>
      <c r="E640" s="207" t="s">
        <v>1</v>
      </c>
      <c r="F640" s="208" t="s">
        <v>85</v>
      </c>
      <c r="G640" s="206"/>
      <c r="H640" s="209">
        <v>2</v>
      </c>
      <c r="I640" s="210"/>
      <c r="J640" s="206"/>
      <c r="K640" s="206"/>
      <c r="L640" s="211"/>
      <c r="M640" s="212"/>
      <c r="N640" s="213"/>
      <c r="O640" s="213"/>
      <c r="P640" s="213"/>
      <c r="Q640" s="213"/>
      <c r="R640" s="213"/>
      <c r="S640" s="213"/>
      <c r="T640" s="214"/>
      <c r="AT640" s="215" t="s">
        <v>152</v>
      </c>
      <c r="AU640" s="215" t="s">
        <v>85</v>
      </c>
      <c r="AV640" s="13" t="s">
        <v>85</v>
      </c>
      <c r="AW640" s="13" t="s">
        <v>31</v>
      </c>
      <c r="AX640" s="13" t="s">
        <v>75</v>
      </c>
      <c r="AY640" s="215" t="s">
        <v>141</v>
      </c>
    </row>
    <row r="641" spans="1:65" s="14" customFormat="1" x14ac:dyDescent="0.2">
      <c r="B641" s="216"/>
      <c r="C641" s="217"/>
      <c r="D641" s="200" t="s">
        <v>152</v>
      </c>
      <c r="E641" s="218" t="s">
        <v>1</v>
      </c>
      <c r="F641" s="219" t="s">
        <v>156</v>
      </c>
      <c r="G641" s="217"/>
      <c r="H641" s="220">
        <v>2</v>
      </c>
      <c r="I641" s="221"/>
      <c r="J641" s="217"/>
      <c r="K641" s="217"/>
      <c r="L641" s="222"/>
      <c r="M641" s="223"/>
      <c r="N641" s="224"/>
      <c r="O641" s="224"/>
      <c r="P641" s="224"/>
      <c r="Q641" s="224"/>
      <c r="R641" s="224"/>
      <c r="S641" s="224"/>
      <c r="T641" s="225"/>
      <c r="AT641" s="226" t="s">
        <v>152</v>
      </c>
      <c r="AU641" s="226" t="s">
        <v>85</v>
      </c>
      <c r="AV641" s="14" t="s">
        <v>149</v>
      </c>
      <c r="AW641" s="14" t="s">
        <v>31</v>
      </c>
      <c r="AX641" s="14" t="s">
        <v>83</v>
      </c>
      <c r="AY641" s="226" t="s">
        <v>141</v>
      </c>
    </row>
    <row r="642" spans="1:65" s="2" customFormat="1" ht="16.5" customHeight="1" x14ac:dyDescent="0.2">
      <c r="A642" s="34"/>
      <c r="B642" s="35"/>
      <c r="C642" s="238" t="s">
        <v>816</v>
      </c>
      <c r="D642" s="238" t="s">
        <v>204</v>
      </c>
      <c r="E642" s="239" t="s">
        <v>317</v>
      </c>
      <c r="F642" s="240" t="s">
        <v>318</v>
      </c>
      <c r="G642" s="241" t="s">
        <v>146</v>
      </c>
      <c r="H642" s="242">
        <v>7</v>
      </c>
      <c r="I642" s="243"/>
      <c r="J642" s="244">
        <f>ROUND(I642*H642,2)</f>
        <v>0</v>
      </c>
      <c r="K642" s="240" t="s">
        <v>147</v>
      </c>
      <c r="L642" s="39"/>
      <c r="M642" s="245" t="s">
        <v>1</v>
      </c>
      <c r="N642" s="246" t="s">
        <v>40</v>
      </c>
      <c r="O642" s="71"/>
      <c r="P642" s="196">
        <f>O642*H642</f>
        <v>0</v>
      </c>
      <c r="Q642" s="196">
        <v>0</v>
      </c>
      <c r="R642" s="196">
        <f>Q642*H642</f>
        <v>0</v>
      </c>
      <c r="S642" s="196">
        <v>0</v>
      </c>
      <c r="T642" s="197">
        <f>S642*H642</f>
        <v>0</v>
      </c>
      <c r="U642" s="34"/>
      <c r="V642" s="34"/>
      <c r="W642" s="34"/>
      <c r="X642" s="34"/>
      <c r="Y642" s="34"/>
      <c r="Z642" s="34"/>
      <c r="AA642" s="34"/>
      <c r="AB642" s="34"/>
      <c r="AC642" s="34"/>
      <c r="AD642" s="34"/>
      <c r="AE642" s="34"/>
      <c r="AR642" s="198" t="s">
        <v>182</v>
      </c>
      <c r="AT642" s="198" t="s">
        <v>204</v>
      </c>
      <c r="AU642" s="198" t="s">
        <v>85</v>
      </c>
      <c r="AY642" s="17" t="s">
        <v>141</v>
      </c>
      <c r="BE642" s="199">
        <f>IF(N642="základní",J642,0)</f>
        <v>0</v>
      </c>
      <c r="BF642" s="199">
        <f>IF(N642="snížená",J642,0)</f>
        <v>0</v>
      </c>
      <c r="BG642" s="199">
        <f>IF(N642="zákl. přenesená",J642,0)</f>
        <v>0</v>
      </c>
      <c r="BH642" s="199">
        <f>IF(N642="sníž. přenesená",J642,0)</f>
        <v>0</v>
      </c>
      <c r="BI642" s="199">
        <f>IF(N642="nulová",J642,0)</f>
        <v>0</v>
      </c>
      <c r="BJ642" s="17" t="s">
        <v>83</v>
      </c>
      <c r="BK642" s="199">
        <f>ROUND(I642*H642,2)</f>
        <v>0</v>
      </c>
      <c r="BL642" s="17" t="s">
        <v>182</v>
      </c>
      <c r="BM642" s="198" t="s">
        <v>817</v>
      </c>
    </row>
    <row r="643" spans="1:65" s="2" customFormat="1" ht="36" x14ac:dyDescent="0.2">
      <c r="A643" s="34"/>
      <c r="B643" s="35"/>
      <c r="C643" s="36"/>
      <c r="D643" s="200" t="s">
        <v>151</v>
      </c>
      <c r="E643" s="36"/>
      <c r="F643" s="201" t="s">
        <v>320</v>
      </c>
      <c r="G643" s="36"/>
      <c r="H643" s="36"/>
      <c r="I643" s="202"/>
      <c r="J643" s="36"/>
      <c r="K643" s="36"/>
      <c r="L643" s="39"/>
      <c r="M643" s="203"/>
      <c r="N643" s="204"/>
      <c r="O643" s="71"/>
      <c r="P643" s="71"/>
      <c r="Q643" s="71"/>
      <c r="R643" s="71"/>
      <c r="S643" s="71"/>
      <c r="T643" s="72"/>
      <c r="U643" s="34"/>
      <c r="V643" s="34"/>
      <c r="W643" s="34"/>
      <c r="X643" s="34"/>
      <c r="Y643" s="34"/>
      <c r="Z643" s="34"/>
      <c r="AA643" s="34"/>
      <c r="AB643" s="34"/>
      <c r="AC643" s="34"/>
      <c r="AD643" s="34"/>
      <c r="AE643" s="34"/>
      <c r="AT643" s="17" t="s">
        <v>151</v>
      </c>
      <c r="AU643" s="17" t="s">
        <v>85</v>
      </c>
    </row>
    <row r="644" spans="1:65" s="15" customFormat="1" x14ac:dyDescent="0.2">
      <c r="B644" s="227"/>
      <c r="C644" s="228"/>
      <c r="D644" s="200" t="s">
        <v>152</v>
      </c>
      <c r="E644" s="229" t="s">
        <v>1</v>
      </c>
      <c r="F644" s="230" t="s">
        <v>594</v>
      </c>
      <c r="G644" s="228"/>
      <c r="H644" s="229" t="s">
        <v>1</v>
      </c>
      <c r="I644" s="231"/>
      <c r="J644" s="228"/>
      <c r="K644" s="228"/>
      <c r="L644" s="232"/>
      <c r="M644" s="233"/>
      <c r="N644" s="234"/>
      <c r="O644" s="234"/>
      <c r="P644" s="234"/>
      <c r="Q644" s="234"/>
      <c r="R644" s="234"/>
      <c r="S644" s="234"/>
      <c r="T644" s="235"/>
      <c r="AT644" s="236" t="s">
        <v>152</v>
      </c>
      <c r="AU644" s="236" t="s">
        <v>85</v>
      </c>
      <c r="AV644" s="15" t="s">
        <v>83</v>
      </c>
      <c r="AW644" s="15" t="s">
        <v>31</v>
      </c>
      <c r="AX644" s="15" t="s">
        <v>75</v>
      </c>
      <c r="AY644" s="236" t="s">
        <v>141</v>
      </c>
    </row>
    <row r="645" spans="1:65" s="13" customFormat="1" x14ac:dyDescent="0.2">
      <c r="B645" s="205"/>
      <c r="C645" s="206"/>
      <c r="D645" s="200" t="s">
        <v>152</v>
      </c>
      <c r="E645" s="207" t="s">
        <v>1</v>
      </c>
      <c r="F645" s="208" t="s">
        <v>203</v>
      </c>
      <c r="G645" s="206"/>
      <c r="H645" s="209">
        <v>7</v>
      </c>
      <c r="I645" s="210"/>
      <c r="J645" s="206"/>
      <c r="K645" s="206"/>
      <c r="L645" s="211"/>
      <c r="M645" s="212"/>
      <c r="N645" s="213"/>
      <c r="O645" s="213"/>
      <c r="P645" s="213"/>
      <c r="Q645" s="213"/>
      <c r="R645" s="213"/>
      <c r="S645" s="213"/>
      <c r="T645" s="214"/>
      <c r="AT645" s="215" t="s">
        <v>152</v>
      </c>
      <c r="AU645" s="215" t="s">
        <v>85</v>
      </c>
      <c r="AV645" s="13" t="s">
        <v>85</v>
      </c>
      <c r="AW645" s="13" t="s">
        <v>31</v>
      </c>
      <c r="AX645" s="13" t="s">
        <v>75</v>
      </c>
      <c r="AY645" s="215" t="s">
        <v>141</v>
      </c>
    </row>
    <row r="646" spans="1:65" s="14" customFormat="1" x14ac:dyDescent="0.2">
      <c r="B646" s="216"/>
      <c r="C646" s="217"/>
      <c r="D646" s="200" t="s">
        <v>152</v>
      </c>
      <c r="E646" s="218" t="s">
        <v>1</v>
      </c>
      <c r="F646" s="219" t="s">
        <v>156</v>
      </c>
      <c r="G646" s="217"/>
      <c r="H646" s="220">
        <v>7</v>
      </c>
      <c r="I646" s="221"/>
      <c r="J646" s="217"/>
      <c r="K646" s="217"/>
      <c r="L646" s="222"/>
      <c r="M646" s="223"/>
      <c r="N646" s="224"/>
      <c r="O646" s="224"/>
      <c r="P646" s="224"/>
      <c r="Q646" s="224"/>
      <c r="R646" s="224"/>
      <c r="S646" s="224"/>
      <c r="T646" s="225"/>
      <c r="AT646" s="226" t="s">
        <v>152</v>
      </c>
      <c r="AU646" s="226" t="s">
        <v>85</v>
      </c>
      <c r="AV646" s="14" t="s">
        <v>149</v>
      </c>
      <c r="AW646" s="14" t="s">
        <v>31</v>
      </c>
      <c r="AX646" s="14" t="s">
        <v>83</v>
      </c>
      <c r="AY646" s="226" t="s">
        <v>141</v>
      </c>
    </row>
    <row r="647" spans="1:65" s="2" customFormat="1" ht="24.15" customHeight="1" x14ac:dyDescent="0.2">
      <c r="A647" s="34"/>
      <c r="B647" s="35"/>
      <c r="C647" s="238" t="s">
        <v>818</v>
      </c>
      <c r="D647" s="238" t="s">
        <v>204</v>
      </c>
      <c r="E647" s="239" t="s">
        <v>819</v>
      </c>
      <c r="F647" s="240" t="s">
        <v>820</v>
      </c>
      <c r="G647" s="241" t="s">
        <v>146</v>
      </c>
      <c r="H647" s="242">
        <v>2</v>
      </c>
      <c r="I647" s="243"/>
      <c r="J647" s="244">
        <f>ROUND(I647*H647,2)</f>
        <v>0</v>
      </c>
      <c r="K647" s="240" t="s">
        <v>147</v>
      </c>
      <c r="L647" s="39"/>
      <c r="M647" s="245" t="s">
        <v>1</v>
      </c>
      <c r="N647" s="246" t="s">
        <v>40</v>
      </c>
      <c r="O647" s="71"/>
      <c r="P647" s="196">
        <f>O647*H647</f>
        <v>0</v>
      </c>
      <c r="Q647" s="196">
        <v>0</v>
      </c>
      <c r="R647" s="196">
        <f>Q647*H647</f>
        <v>0</v>
      </c>
      <c r="S647" s="196">
        <v>0</v>
      </c>
      <c r="T647" s="197">
        <f>S647*H647</f>
        <v>0</v>
      </c>
      <c r="U647" s="34"/>
      <c r="V647" s="34"/>
      <c r="W647" s="34"/>
      <c r="X647" s="34"/>
      <c r="Y647" s="34"/>
      <c r="Z647" s="34"/>
      <c r="AA647" s="34"/>
      <c r="AB647" s="34"/>
      <c r="AC647" s="34"/>
      <c r="AD647" s="34"/>
      <c r="AE647" s="34"/>
      <c r="AR647" s="198" t="s">
        <v>149</v>
      </c>
      <c r="AT647" s="198" t="s">
        <v>204</v>
      </c>
      <c r="AU647" s="198" t="s">
        <v>85</v>
      </c>
      <c r="AY647" s="17" t="s">
        <v>141</v>
      </c>
      <c r="BE647" s="199">
        <f>IF(N647="základní",J647,0)</f>
        <v>0</v>
      </c>
      <c r="BF647" s="199">
        <f>IF(N647="snížená",J647,0)</f>
        <v>0</v>
      </c>
      <c r="BG647" s="199">
        <f>IF(N647="zákl. přenesená",J647,0)</f>
        <v>0</v>
      </c>
      <c r="BH647" s="199">
        <f>IF(N647="sníž. přenesená",J647,0)</f>
        <v>0</v>
      </c>
      <c r="BI647" s="199">
        <f>IF(N647="nulová",J647,0)</f>
        <v>0</v>
      </c>
      <c r="BJ647" s="17" t="s">
        <v>83</v>
      </c>
      <c r="BK647" s="199">
        <f>ROUND(I647*H647,2)</f>
        <v>0</v>
      </c>
      <c r="BL647" s="17" t="s">
        <v>149</v>
      </c>
      <c r="BM647" s="198" t="s">
        <v>821</v>
      </c>
    </row>
    <row r="648" spans="1:65" s="2" customFormat="1" ht="27" x14ac:dyDescent="0.2">
      <c r="A648" s="34"/>
      <c r="B648" s="35"/>
      <c r="C648" s="36"/>
      <c r="D648" s="200" t="s">
        <v>151</v>
      </c>
      <c r="E648" s="36"/>
      <c r="F648" s="201" t="s">
        <v>822</v>
      </c>
      <c r="G648" s="36"/>
      <c r="H648" s="36"/>
      <c r="I648" s="202"/>
      <c r="J648" s="36"/>
      <c r="K648" s="36"/>
      <c r="L648" s="39"/>
      <c r="M648" s="203"/>
      <c r="N648" s="204"/>
      <c r="O648" s="71"/>
      <c r="P648" s="71"/>
      <c r="Q648" s="71"/>
      <c r="R648" s="71"/>
      <c r="S648" s="71"/>
      <c r="T648" s="72"/>
      <c r="U648" s="34"/>
      <c r="V648" s="34"/>
      <c r="W648" s="34"/>
      <c r="X648" s="34"/>
      <c r="Y648" s="34"/>
      <c r="Z648" s="34"/>
      <c r="AA648" s="34"/>
      <c r="AB648" s="34"/>
      <c r="AC648" s="34"/>
      <c r="AD648" s="34"/>
      <c r="AE648" s="34"/>
      <c r="AT648" s="17" t="s">
        <v>151</v>
      </c>
      <c r="AU648" s="17" t="s">
        <v>85</v>
      </c>
    </row>
    <row r="649" spans="1:65" s="15" customFormat="1" x14ac:dyDescent="0.2">
      <c r="B649" s="227"/>
      <c r="C649" s="228"/>
      <c r="D649" s="200" t="s">
        <v>152</v>
      </c>
      <c r="E649" s="229" t="s">
        <v>1</v>
      </c>
      <c r="F649" s="230" t="s">
        <v>823</v>
      </c>
      <c r="G649" s="228"/>
      <c r="H649" s="229" t="s">
        <v>1</v>
      </c>
      <c r="I649" s="231"/>
      <c r="J649" s="228"/>
      <c r="K649" s="228"/>
      <c r="L649" s="232"/>
      <c r="M649" s="233"/>
      <c r="N649" s="234"/>
      <c r="O649" s="234"/>
      <c r="P649" s="234"/>
      <c r="Q649" s="234"/>
      <c r="R649" s="234"/>
      <c r="S649" s="234"/>
      <c r="T649" s="235"/>
      <c r="AT649" s="236" t="s">
        <v>152</v>
      </c>
      <c r="AU649" s="236" t="s">
        <v>85</v>
      </c>
      <c r="AV649" s="15" t="s">
        <v>83</v>
      </c>
      <c r="AW649" s="15" t="s">
        <v>31</v>
      </c>
      <c r="AX649" s="15" t="s">
        <v>75</v>
      </c>
      <c r="AY649" s="236" t="s">
        <v>141</v>
      </c>
    </row>
    <row r="650" spans="1:65" s="13" customFormat="1" x14ac:dyDescent="0.2">
      <c r="B650" s="205"/>
      <c r="C650" s="206"/>
      <c r="D650" s="200" t="s">
        <v>152</v>
      </c>
      <c r="E650" s="207" t="s">
        <v>1</v>
      </c>
      <c r="F650" s="208" t="s">
        <v>85</v>
      </c>
      <c r="G650" s="206"/>
      <c r="H650" s="209">
        <v>2</v>
      </c>
      <c r="I650" s="210"/>
      <c r="J650" s="206"/>
      <c r="K650" s="206"/>
      <c r="L650" s="211"/>
      <c r="M650" s="212"/>
      <c r="N650" s="213"/>
      <c r="O650" s="213"/>
      <c r="P650" s="213"/>
      <c r="Q650" s="213"/>
      <c r="R650" s="213"/>
      <c r="S650" s="213"/>
      <c r="T650" s="214"/>
      <c r="AT650" s="215" t="s">
        <v>152</v>
      </c>
      <c r="AU650" s="215" t="s">
        <v>85</v>
      </c>
      <c r="AV650" s="13" t="s">
        <v>85</v>
      </c>
      <c r="AW650" s="13" t="s">
        <v>31</v>
      </c>
      <c r="AX650" s="13" t="s">
        <v>75</v>
      </c>
      <c r="AY650" s="215" t="s">
        <v>141</v>
      </c>
    </row>
    <row r="651" spans="1:65" s="14" customFormat="1" x14ac:dyDescent="0.2">
      <c r="B651" s="216"/>
      <c r="C651" s="217"/>
      <c r="D651" s="200" t="s">
        <v>152</v>
      </c>
      <c r="E651" s="218" t="s">
        <v>1</v>
      </c>
      <c r="F651" s="219" t="s">
        <v>156</v>
      </c>
      <c r="G651" s="217"/>
      <c r="H651" s="220">
        <v>2</v>
      </c>
      <c r="I651" s="221"/>
      <c r="J651" s="217"/>
      <c r="K651" s="217"/>
      <c r="L651" s="222"/>
      <c r="M651" s="223"/>
      <c r="N651" s="224"/>
      <c r="O651" s="224"/>
      <c r="P651" s="224"/>
      <c r="Q651" s="224"/>
      <c r="R651" s="224"/>
      <c r="S651" s="224"/>
      <c r="T651" s="225"/>
      <c r="AT651" s="226" t="s">
        <v>152</v>
      </c>
      <c r="AU651" s="226" t="s">
        <v>85</v>
      </c>
      <c r="AV651" s="14" t="s">
        <v>149</v>
      </c>
      <c r="AW651" s="14" t="s">
        <v>31</v>
      </c>
      <c r="AX651" s="14" t="s">
        <v>83</v>
      </c>
      <c r="AY651" s="226" t="s">
        <v>141</v>
      </c>
    </row>
    <row r="652" spans="1:65" s="2" customFormat="1" ht="24.15" customHeight="1" x14ac:dyDescent="0.2">
      <c r="A652" s="34"/>
      <c r="B652" s="35"/>
      <c r="C652" s="238" t="s">
        <v>824</v>
      </c>
      <c r="D652" s="238" t="s">
        <v>204</v>
      </c>
      <c r="E652" s="239" t="s">
        <v>825</v>
      </c>
      <c r="F652" s="240" t="s">
        <v>826</v>
      </c>
      <c r="G652" s="241" t="s">
        <v>146</v>
      </c>
      <c r="H652" s="242">
        <v>1</v>
      </c>
      <c r="I652" s="243"/>
      <c r="J652" s="244">
        <f>ROUND(I652*H652,2)</f>
        <v>0</v>
      </c>
      <c r="K652" s="240" t="s">
        <v>147</v>
      </c>
      <c r="L652" s="39"/>
      <c r="M652" s="245" t="s">
        <v>1</v>
      </c>
      <c r="N652" s="246" t="s">
        <v>40</v>
      </c>
      <c r="O652" s="71"/>
      <c r="P652" s="196">
        <f>O652*H652</f>
        <v>0</v>
      </c>
      <c r="Q652" s="196">
        <v>0</v>
      </c>
      <c r="R652" s="196">
        <f>Q652*H652</f>
        <v>0</v>
      </c>
      <c r="S652" s="196">
        <v>0</v>
      </c>
      <c r="T652" s="197">
        <f>S652*H652</f>
        <v>0</v>
      </c>
      <c r="U652" s="34"/>
      <c r="V652" s="34"/>
      <c r="W652" s="34"/>
      <c r="X652" s="34"/>
      <c r="Y652" s="34"/>
      <c r="Z652" s="34"/>
      <c r="AA652" s="34"/>
      <c r="AB652" s="34"/>
      <c r="AC652" s="34"/>
      <c r="AD652" s="34"/>
      <c r="AE652" s="34"/>
      <c r="AR652" s="198" t="s">
        <v>149</v>
      </c>
      <c r="AT652" s="198" t="s">
        <v>204</v>
      </c>
      <c r="AU652" s="198" t="s">
        <v>85</v>
      </c>
      <c r="AY652" s="17" t="s">
        <v>141</v>
      </c>
      <c r="BE652" s="199">
        <f>IF(N652="základní",J652,0)</f>
        <v>0</v>
      </c>
      <c r="BF652" s="199">
        <f>IF(N652="snížená",J652,0)</f>
        <v>0</v>
      </c>
      <c r="BG652" s="199">
        <f>IF(N652="zákl. přenesená",J652,0)</f>
        <v>0</v>
      </c>
      <c r="BH652" s="199">
        <f>IF(N652="sníž. přenesená",J652,0)</f>
        <v>0</v>
      </c>
      <c r="BI652" s="199">
        <f>IF(N652="nulová",J652,0)</f>
        <v>0</v>
      </c>
      <c r="BJ652" s="17" t="s">
        <v>83</v>
      </c>
      <c r="BK652" s="199">
        <f>ROUND(I652*H652,2)</f>
        <v>0</v>
      </c>
      <c r="BL652" s="17" t="s">
        <v>149</v>
      </c>
      <c r="BM652" s="198" t="s">
        <v>827</v>
      </c>
    </row>
    <row r="653" spans="1:65" s="2" customFormat="1" ht="27" x14ac:dyDescent="0.2">
      <c r="A653" s="34"/>
      <c r="B653" s="35"/>
      <c r="C653" s="36"/>
      <c r="D653" s="200" t="s">
        <v>151</v>
      </c>
      <c r="E653" s="36"/>
      <c r="F653" s="201" t="s">
        <v>828</v>
      </c>
      <c r="G653" s="36"/>
      <c r="H653" s="36"/>
      <c r="I653" s="202"/>
      <c r="J653" s="36"/>
      <c r="K653" s="36"/>
      <c r="L653" s="39"/>
      <c r="M653" s="203"/>
      <c r="N653" s="204"/>
      <c r="O653" s="71"/>
      <c r="P653" s="71"/>
      <c r="Q653" s="71"/>
      <c r="R653" s="71"/>
      <c r="S653" s="71"/>
      <c r="T653" s="72"/>
      <c r="U653" s="34"/>
      <c r="V653" s="34"/>
      <c r="W653" s="34"/>
      <c r="X653" s="34"/>
      <c r="Y653" s="34"/>
      <c r="Z653" s="34"/>
      <c r="AA653" s="34"/>
      <c r="AB653" s="34"/>
      <c r="AC653" s="34"/>
      <c r="AD653" s="34"/>
      <c r="AE653" s="34"/>
      <c r="AT653" s="17" t="s">
        <v>151</v>
      </c>
      <c r="AU653" s="17" t="s">
        <v>85</v>
      </c>
    </row>
    <row r="654" spans="1:65" s="15" customFormat="1" x14ac:dyDescent="0.2">
      <c r="B654" s="227"/>
      <c r="C654" s="228"/>
      <c r="D654" s="200" t="s">
        <v>152</v>
      </c>
      <c r="E654" s="229" t="s">
        <v>1</v>
      </c>
      <c r="F654" s="230" t="s">
        <v>823</v>
      </c>
      <c r="G654" s="228"/>
      <c r="H654" s="229" t="s">
        <v>1</v>
      </c>
      <c r="I654" s="231"/>
      <c r="J654" s="228"/>
      <c r="K654" s="228"/>
      <c r="L654" s="232"/>
      <c r="M654" s="233"/>
      <c r="N654" s="234"/>
      <c r="O654" s="234"/>
      <c r="P654" s="234"/>
      <c r="Q654" s="234"/>
      <c r="R654" s="234"/>
      <c r="S654" s="234"/>
      <c r="T654" s="235"/>
      <c r="AT654" s="236" t="s">
        <v>152</v>
      </c>
      <c r="AU654" s="236" t="s">
        <v>85</v>
      </c>
      <c r="AV654" s="15" t="s">
        <v>83</v>
      </c>
      <c r="AW654" s="15" t="s">
        <v>31</v>
      </c>
      <c r="AX654" s="15" t="s">
        <v>75</v>
      </c>
      <c r="AY654" s="236" t="s">
        <v>141</v>
      </c>
    </row>
    <row r="655" spans="1:65" s="13" customFormat="1" x14ac:dyDescent="0.2">
      <c r="B655" s="205"/>
      <c r="C655" s="206"/>
      <c r="D655" s="200" t="s">
        <v>152</v>
      </c>
      <c r="E655" s="207" t="s">
        <v>1</v>
      </c>
      <c r="F655" s="208" t="s">
        <v>83</v>
      </c>
      <c r="G655" s="206"/>
      <c r="H655" s="209">
        <v>1</v>
      </c>
      <c r="I655" s="210"/>
      <c r="J655" s="206"/>
      <c r="K655" s="206"/>
      <c r="L655" s="211"/>
      <c r="M655" s="212"/>
      <c r="N655" s="213"/>
      <c r="O655" s="213"/>
      <c r="P655" s="213"/>
      <c r="Q655" s="213"/>
      <c r="R655" s="213"/>
      <c r="S655" s="213"/>
      <c r="T655" s="214"/>
      <c r="AT655" s="215" t="s">
        <v>152</v>
      </c>
      <c r="AU655" s="215" t="s">
        <v>85</v>
      </c>
      <c r="AV655" s="13" t="s">
        <v>85</v>
      </c>
      <c r="AW655" s="13" t="s">
        <v>31</v>
      </c>
      <c r="AX655" s="13" t="s">
        <v>75</v>
      </c>
      <c r="AY655" s="215" t="s">
        <v>141</v>
      </c>
    </row>
    <row r="656" spans="1:65" s="14" customFormat="1" x14ac:dyDescent="0.2">
      <c r="B656" s="216"/>
      <c r="C656" s="217"/>
      <c r="D656" s="200" t="s">
        <v>152</v>
      </c>
      <c r="E656" s="218" t="s">
        <v>1</v>
      </c>
      <c r="F656" s="219" t="s">
        <v>156</v>
      </c>
      <c r="G656" s="217"/>
      <c r="H656" s="220">
        <v>1</v>
      </c>
      <c r="I656" s="221"/>
      <c r="J656" s="217"/>
      <c r="K656" s="217"/>
      <c r="L656" s="222"/>
      <c r="M656" s="223"/>
      <c r="N656" s="224"/>
      <c r="O656" s="224"/>
      <c r="P656" s="224"/>
      <c r="Q656" s="224"/>
      <c r="R656" s="224"/>
      <c r="S656" s="224"/>
      <c r="T656" s="225"/>
      <c r="AT656" s="226" t="s">
        <v>152</v>
      </c>
      <c r="AU656" s="226" t="s">
        <v>85</v>
      </c>
      <c r="AV656" s="14" t="s">
        <v>149</v>
      </c>
      <c r="AW656" s="14" t="s">
        <v>31</v>
      </c>
      <c r="AX656" s="14" t="s">
        <v>83</v>
      </c>
      <c r="AY656" s="226" t="s">
        <v>141</v>
      </c>
    </row>
    <row r="657" spans="1:65" s="2" customFormat="1" ht="24.15" customHeight="1" x14ac:dyDescent="0.2">
      <c r="A657" s="34"/>
      <c r="B657" s="35"/>
      <c r="C657" s="238" t="s">
        <v>829</v>
      </c>
      <c r="D657" s="238" t="s">
        <v>204</v>
      </c>
      <c r="E657" s="239" t="s">
        <v>830</v>
      </c>
      <c r="F657" s="240" t="s">
        <v>831</v>
      </c>
      <c r="G657" s="241" t="s">
        <v>146</v>
      </c>
      <c r="H657" s="242">
        <v>2</v>
      </c>
      <c r="I657" s="243"/>
      <c r="J657" s="244">
        <f>ROUND(I657*H657,2)</f>
        <v>0</v>
      </c>
      <c r="K657" s="240" t="s">
        <v>147</v>
      </c>
      <c r="L657" s="39"/>
      <c r="M657" s="245" t="s">
        <v>1</v>
      </c>
      <c r="N657" s="246" t="s">
        <v>40</v>
      </c>
      <c r="O657" s="71"/>
      <c r="P657" s="196">
        <f>O657*H657</f>
        <v>0</v>
      </c>
      <c r="Q657" s="196">
        <v>0</v>
      </c>
      <c r="R657" s="196">
        <f>Q657*H657</f>
        <v>0</v>
      </c>
      <c r="S657" s="196">
        <v>0</v>
      </c>
      <c r="T657" s="197">
        <f>S657*H657</f>
        <v>0</v>
      </c>
      <c r="U657" s="34"/>
      <c r="V657" s="34"/>
      <c r="W657" s="34"/>
      <c r="X657" s="34"/>
      <c r="Y657" s="34"/>
      <c r="Z657" s="34"/>
      <c r="AA657" s="34"/>
      <c r="AB657" s="34"/>
      <c r="AC657" s="34"/>
      <c r="AD657" s="34"/>
      <c r="AE657" s="34"/>
      <c r="AR657" s="198" t="s">
        <v>149</v>
      </c>
      <c r="AT657" s="198" t="s">
        <v>204</v>
      </c>
      <c r="AU657" s="198" t="s">
        <v>85</v>
      </c>
      <c r="AY657" s="17" t="s">
        <v>141</v>
      </c>
      <c r="BE657" s="199">
        <f>IF(N657="základní",J657,0)</f>
        <v>0</v>
      </c>
      <c r="BF657" s="199">
        <f>IF(N657="snížená",J657,0)</f>
        <v>0</v>
      </c>
      <c r="BG657" s="199">
        <f>IF(N657="zákl. přenesená",J657,0)</f>
        <v>0</v>
      </c>
      <c r="BH657" s="199">
        <f>IF(N657="sníž. přenesená",J657,0)</f>
        <v>0</v>
      </c>
      <c r="BI657" s="199">
        <f>IF(N657="nulová",J657,0)</f>
        <v>0</v>
      </c>
      <c r="BJ657" s="17" t="s">
        <v>83</v>
      </c>
      <c r="BK657" s="199">
        <f>ROUND(I657*H657,2)</f>
        <v>0</v>
      </c>
      <c r="BL657" s="17" t="s">
        <v>149</v>
      </c>
      <c r="BM657" s="198" t="s">
        <v>832</v>
      </c>
    </row>
    <row r="658" spans="1:65" s="2" customFormat="1" ht="27" x14ac:dyDescent="0.2">
      <c r="A658" s="34"/>
      <c r="B658" s="35"/>
      <c r="C658" s="36"/>
      <c r="D658" s="200" t="s">
        <v>151</v>
      </c>
      <c r="E658" s="36"/>
      <c r="F658" s="201" t="s">
        <v>833</v>
      </c>
      <c r="G658" s="36"/>
      <c r="H658" s="36"/>
      <c r="I658" s="202"/>
      <c r="J658" s="36"/>
      <c r="K658" s="36"/>
      <c r="L658" s="39"/>
      <c r="M658" s="203"/>
      <c r="N658" s="204"/>
      <c r="O658" s="71"/>
      <c r="P658" s="71"/>
      <c r="Q658" s="71"/>
      <c r="R658" s="71"/>
      <c r="S658" s="71"/>
      <c r="T658" s="72"/>
      <c r="U658" s="34"/>
      <c r="V658" s="34"/>
      <c r="W658" s="34"/>
      <c r="X658" s="34"/>
      <c r="Y658" s="34"/>
      <c r="Z658" s="34"/>
      <c r="AA658" s="34"/>
      <c r="AB658" s="34"/>
      <c r="AC658" s="34"/>
      <c r="AD658" s="34"/>
      <c r="AE658" s="34"/>
      <c r="AT658" s="17" t="s">
        <v>151</v>
      </c>
      <c r="AU658" s="17" t="s">
        <v>85</v>
      </c>
    </row>
    <row r="659" spans="1:65" s="15" customFormat="1" x14ac:dyDescent="0.2">
      <c r="B659" s="227"/>
      <c r="C659" s="228"/>
      <c r="D659" s="200" t="s">
        <v>152</v>
      </c>
      <c r="E659" s="229" t="s">
        <v>1</v>
      </c>
      <c r="F659" s="230" t="s">
        <v>823</v>
      </c>
      <c r="G659" s="228"/>
      <c r="H659" s="229" t="s">
        <v>1</v>
      </c>
      <c r="I659" s="231"/>
      <c r="J659" s="228"/>
      <c r="K659" s="228"/>
      <c r="L659" s="232"/>
      <c r="M659" s="233"/>
      <c r="N659" s="234"/>
      <c r="O659" s="234"/>
      <c r="P659" s="234"/>
      <c r="Q659" s="234"/>
      <c r="R659" s="234"/>
      <c r="S659" s="234"/>
      <c r="T659" s="235"/>
      <c r="AT659" s="236" t="s">
        <v>152</v>
      </c>
      <c r="AU659" s="236" t="s">
        <v>85</v>
      </c>
      <c r="AV659" s="15" t="s">
        <v>83</v>
      </c>
      <c r="AW659" s="15" t="s">
        <v>31</v>
      </c>
      <c r="AX659" s="15" t="s">
        <v>75</v>
      </c>
      <c r="AY659" s="236" t="s">
        <v>141</v>
      </c>
    </row>
    <row r="660" spans="1:65" s="13" customFormat="1" x14ac:dyDescent="0.2">
      <c r="B660" s="205"/>
      <c r="C660" s="206"/>
      <c r="D660" s="200" t="s">
        <v>152</v>
      </c>
      <c r="E660" s="207" t="s">
        <v>1</v>
      </c>
      <c r="F660" s="208" t="s">
        <v>85</v>
      </c>
      <c r="G660" s="206"/>
      <c r="H660" s="209">
        <v>2</v>
      </c>
      <c r="I660" s="210"/>
      <c r="J660" s="206"/>
      <c r="K660" s="206"/>
      <c r="L660" s="211"/>
      <c r="M660" s="212"/>
      <c r="N660" s="213"/>
      <c r="O660" s="213"/>
      <c r="P660" s="213"/>
      <c r="Q660" s="213"/>
      <c r="R660" s="213"/>
      <c r="S660" s="213"/>
      <c r="T660" s="214"/>
      <c r="AT660" s="215" t="s">
        <v>152</v>
      </c>
      <c r="AU660" s="215" t="s">
        <v>85</v>
      </c>
      <c r="AV660" s="13" t="s">
        <v>85</v>
      </c>
      <c r="AW660" s="13" t="s">
        <v>31</v>
      </c>
      <c r="AX660" s="13" t="s">
        <v>75</v>
      </c>
      <c r="AY660" s="215" t="s">
        <v>141</v>
      </c>
    </row>
    <row r="661" spans="1:65" s="14" customFormat="1" x14ac:dyDescent="0.2">
      <c r="B661" s="216"/>
      <c r="C661" s="217"/>
      <c r="D661" s="200" t="s">
        <v>152</v>
      </c>
      <c r="E661" s="218" t="s">
        <v>1</v>
      </c>
      <c r="F661" s="219" t="s">
        <v>156</v>
      </c>
      <c r="G661" s="217"/>
      <c r="H661" s="220">
        <v>2</v>
      </c>
      <c r="I661" s="221"/>
      <c r="J661" s="217"/>
      <c r="K661" s="217"/>
      <c r="L661" s="222"/>
      <c r="M661" s="223"/>
      <c r="N661" s="224"/>
      <c r="O661" s="224"/>
      <c r="P661" s="224"/>
      <c r="Q661" s="224"/>
      <c r="R661" s="224"/>
      <c r="S661" s="224"/>
      <c r="T661" s="225"/>
      <c r="AT661" s="226" t="s">
        <v>152</v>
      </c>
      <c r="AU661" s="226" t="s">
        <v>85</v>
      </c>
      <c r="AV661" s="14" t="s">
        <v>149</v>
      </c>
      <c r="AW661" s="14" t="s">
        <v>31</v>
      </c>
      <c r="AX661" s="14" t="s">
        <v>83</v>
      </c>
      <c r="AY661" s="226" t="s">
        <v>141</v>
      </c>
    </row>
    <row r="662" spans="1:65" s="2" customFormat="1" ht="24.15" customHeight="1" x14ac:dyDescent="0.2">
      <c r="A662" s="34"/>
      <c r="B662" s="35"/>
      <c r="C662" s="238" t="s">
        <v>834</v>
      </c>
      <c r="D662" s="238" t="s">
        <v>204</v>
      </c>
      <c r="E662" s="239" t="s">
        <v>329</v>
      </c>
      <c r="F662" s="240" t="s">
        <v>330</v>
      </c>
      <c r="G662" s="241" t="s">
        <v>331</v>
      </c>
      <c r="H662" s="242">
        <v>4296</v>
      </c>
      <c r="I662" s="243"/>
      <c r="J662" s="244">
        <f>ROUND(I662*H662,2)</f>
        <v>0</v>
      </c>
      <c r="K662" s="240" t="s">
        <v>1</v>
      </c>
      <c r="L662" s="39"/>
      <c r="M662" s="245" t="s">
        <v>1</v>
      </c>
      <c r="N662" s="246" t="s">
        <v>40</v>
      </c>
      <c r="O662" s="71"/>
      <c r="P662" s="196">
        <f>O662*H662</f>
        <v>0</v>
      </c>
      <c r="Q662" s="196">
        <v>0</v>
      </c>
      <c r="R662" s="196">
        <f>Q662*H662</f>
        <v>0</v>
      </c>
      <c r="S662" s="196">
        <v>0</v>
      </c>
      <c r="T662" s="197">
        <f>S662*H662</f>
        <v>0</v>
      </c>
      <c r="U662" s="34"/>
      <c r="V662" s="34"/>
      <c r="W662" s="34"/>
      <c r="X662" s="34"/>
      <c r="Y662" s="34"/>
      <c r="Z662" s="34"/>
      <c r="AA662" s="34"/>
      <c r="AB662" s="34"/>
      <c r="AC662" s="34"/>
      <c r="AD662" s="34"/>
      <c r="AE662" s="34"/>
      <c r="AR662" s="198" t="s">
        <v>149</v>
      </c>
      <c r="AT662" s="198" t="s">
        <v>204</v>
      </c>
      <c r="AU662" s="198" t="s">
        <v>85</v>
      </c>
      <c r="AY662" s="17" t="s">
        <v>141</v>
      </c>
      <c r="BE662" s="199">
        <f>IF(N662="základní",J662,0)</f>
        <v>0</v>
      </c>
      <c r="BF662" s="199">
        <f>IF(N662="snížená",J662,0)</f>
        <v>0</v>
      </c>
      <c r="BG662" s="199">
        <f>IF(N662="zákl. přenesená",J662,0)</f>
        <v>0</v>
      </c>
      <c r="BH662" s="199">
        <f>IF(N662="sníž. přenesená",J662,0)</f>
        <v>0</v>
      </c>
      <c r="BI662" s="199">
        <f>IF(N662="nulová",J662,0)</f>
        <v>0</v>
      </c>
      <c r="BJ662" s="17" t="s">
        <v>83</v>
      </c>
      <c r="BK662" s="199">
        <f>ROUND(I662*H662,2)</f>
        <v>0</v>
      </c>
      <c r="BL662" s="17" t="s">
        <v>149</v>
      </c>
      <c r="BM662" s="198" t="s">
        <v>835</v>
      </c>
    </row>
    <row r="663" spans="1:65" s="2" customFormat="1" ht="27" x14ac:dyDescent="0.2">
      <c r="A663" s="34"/>
      <c r="B663" s="35"/>
      <c r="C663" s="36"/>
      <c r="D663" s="200" t="s">
        <v>151</v>
      </c>
      <c r="E663" s="36"/>
      <c r="F663" s="201" t="s">
        <v>333</v>
      </c>
      <c r="G663" s="36"/>
      <c r="H663" s="36"/>
      <c r="I663" s="202"/>
      <c r="J663" s="36"/>
      <c r="K663" s="36"/>
      <c r="L663" s="39"/>
      <c r="M663" s="203"/>
      <c r="N663" s="204"/>
      <c r="O663" s="71"/>
      <c r="P663" s="71"/>
      <c r="Q663" s="71"/>
      <c r="R663" s="71"/>
      <c r="S663" s="71"/>
      <c r="T663" s="72"/>
      <c r="U663" s="34"/>
      <c r="V663" s="34"/>
      <c r="W663" s="34"/>
      <c r="X663" s="34"/>
      <c r="Y663" s="34"/>
      <c r="Z663" s="34"/>
      <c r="AA663" s="34"/>
      <c r="AB663" s="34"/>
      <c r="AC663" s="34"/>
      <c r="AD663" s="34"/>
      <c r="AE663" s="34"/>
      <c r="AT663" s="17" t="s">
        <v>151</v>
      </c>
      <c r="AU663" s="17" t="s">
        <v>85</v>
      </c>
    </row>
    <row r="664" spans="1:65" s="13" customFormat="1" x14ac:dyDescent="0.2">
      <c r="B664" s="205"/>
      <c r="C664" s="206"/>
      <c r="D664" s="200" t="s">
        <v>152</v>
      </c>
      <c r="E664" s="207" t="s">
        <v>1</v>
      </c>
      <c r="F664" s="208" t="s">
        <v>836</v>
      </c>
      <c r="G664" s="206"/>
      <c r="H664" s="209">
        <v>4296</v>
      </c>
      <c r="I664" s="210"/>
      <c r="J664" s="206"/>
      <c r="K664" s="206"/>
      <c r="L664" s="211"/>
      <c r="M664" s="212"/>
      <c r="N664" s="213"/>
      <c r="O664" s="213"/>
      <c r="P664" s="213"/>
      <c r="Q664" s="213"/>
      <c r="R664" s="213"/>
      <c r="S664" s="213"/>
      <c r="T664" s="214"/>
      <c r="AT664" s="215" t="s">
        <v>152</v>
      </c>
      <c r="AU664" s="215" t="s">
        <v>85</v>
      </c>
      <c r="AV664" s="13" t="s">
        <v>85</v>
      </c>
      <c r="AW664" s="13" t="s">
        <v>31</v>
      </c>
      <c r="AX664" s="13" t="s">
        <v>75</v>
      </c>
      <c r="AY664" s="215" t="s">
        <v>141</v>
      </c>
    </row>
    <row r="665" spans="1:65" s="14" customFormat="1" x14ac:dyDescent="0.2">
      <c r="B665" s="216"/>
      <c r="C665" s="217"/>
      <c r="D665" s="200" t="s">
        <v>152</v>
      </c>
      <c r="E665" s="218" t="s">
        <v>1</v>
      </c>
      <c r="F665" s="219" t="s">
        <v>156</v>
      </c>
      <c r="G665" s="217"/>
      <c r="H665" s="220">
        <v>4296</v>
      </c>
      <c r="I665" s="221"/>
      <c r="J665" s="217"/>
      <c r="K665" s="217"/>
      <c r="L665" s="222"/>
      <c r="M665" s="223"/>
      <c r="N665" s="224"/>
      <c r="O665" s="224"/>
      <c r="P665" s="224"/>
      <c r="Q665" s="224"/>
      <c r="R665" s="224"/>
      <c r="S665" s="224"/>
      <c r="T665" s="225"/>
      <c r="AT665" s="226" t="s">
        <v>152</v>
      </c>
      <c r="AU665" s="226" t="s">
        <v>85</v>
      </c>
      <c r="AV665" s="14" t="s">
        <v>149</v>
      </c>
      <c r="AW665" s="14" t="s">
        <v>31</v>
      </c>
      <c r="AX665" s="14" t="s">
        <v>83</v>
      </c>
      <c r="AY665" s="226" t="s">
        <v>141</v>
      </c>
    </row>
    <row r="666" spans="1:65" s="2" customFormat="1" ht="24.15" customHeight="1" x14ac:dyDescent="0.2">
      <c r="A666" s="34"/>
      <c r="B666" s="35"/>
      <c r="C666" s="238" t="s">
        <v>837</v>
      </c>
      <c r="D666" s="238" t="s">
        <v>204</v>
      </c>
      <c r="E666" s="239" t="s">
        <v>336</v>
      </c>
      <c r="F666" s="240" t="s">
        <v>337</v>
      </c>
      <c r="G666" s="241" t="s">
        <v>338</v>
      </c>
      <c r="H666" s="242">
        <v>4</v>
      </c>
      <c r="I666" s="243"/>
      <c r="J666" s="244">
        <f>ROUND(I666*H666,2)</f>
        <v>0</v>
      </c>
      <c r="K666" s="240" t="s">
        <v>1</v>
      </c>
      <c r="L666" s="39"/>
      <c r="M666" s="245" t="s">
        <v>1</v>
      </c>
      <c r="N666" s="246" t="s">
        <v>40</v>
      </c>
      <c r="O666" s="71"/>
      <c r="P666" s="196">
        <f>O666*H666</f>
        <v>0</v>
      </c>
      <c r="Q666" s="196">
        <v>0</v>
      </c>
      <c r="R666" s="196">
        <f>Q666*H666</f>
        <v>0</v>
      </c>
      <c r="S666" s="196">
        <v>0</v>
      </c>
      <c r="T666" s="197">
        <f>S666*H666</f>
        <v>0</v>
      </c>
      <c r="U666" s="34"/>
      <c r="V666" s="34"/>
      <c r="W666" s="34"/>
      <c r="X666" s="34"/>
      <c r="Y666" s="34"/>
      <c r="Z666" s="34"/>
      <c r="AA666" s="34"/>
      <c r="AB666" s="34"/>
      <c r="AC666" s="34"/>
      <c r="AD666" s="34"/>
      <c r="AE666" s="34"/>
      <c r="AR666" s="198" t="s">
        <v>149</v>
      </c>
      <c r="AT666" s="198" t="s">
        <v>204</v>
      </c>
      <c r="AU666" s="198" t="s">
        <v>85</v>
      </c>
      <c r="AY666" s="17" t="s">
        <v>141</v>
      </c>
      <c r="BE666" s="199">
        <f>IF(N666="základní",J666,0)</f>
        <v>0</v>
      </c>
      <c r="BF666" s="199">
        <f>IF(N666="snížená",J666,0)</f>
        <v>0</v>
      </c>
      <c r="BG666" s="199">
        <f>IF(N666="zákl. přenesená",J666,0)</f>
        <v>0</v>
      </c>
      <c r="BH666" s="199">
        <f>IF(N666="sníž. přenesená",J666,0)</f>
        <v>0</v>
      </c>
      <c r="BI666" s="199">
        <f>IF(N666="nulová",J666,0)</f>
        <v>0</v>
      </c>
      <c r="BJ666" s="17" t="s">
        <v>83</v>
      </c>
      <c r="BK666" s="199">
        <f>ROUND(I666*H666,2)</f>
        <v>0</v>
      </c>
      <c r="BL666" s="17" t="s">
        <v>149</v>
      </c>
      <c r="BM666" s="198" t="s">
        <v>838</v>
      </c>
    </row>
    <row r="667" spans="1:65" s="2" customFormat="1" ht="36" x14ac:dyDescent="0.2">
      <c r="A667" s="34"/>
      <c r="B667" s="35"/>
      <c r="C667" s="36"/>
      <c r="D667" s="200" t="s">
        <v>151</v>
      </c>
      <c r="E667" s="36"/>
      <c r="F667" s="201" t="s">
        <v>340</v>
      </c>
      <c r="G667" s="36"/>
      <c r="H667" s="36"/>
      <c r="I667" s="202"/>
      <c r="J667" s="36"/>
      <c r="K667" s="36"/>
      <c r="L667" s="39"/>
      <c r="M667" s="203"/>
      <c r="N667" s="204"/>
      <c r="O667" s="71"/>
      <c r="P667" s="71"/>
      <c r="Q667" s="71"/>
      <c r="R667" s="71"/>
      <c r="S667" s="71"/>
      <c r="T667" s="72"/>
      <c r="U667" s="34"/>
      <c r="V667" s="34"/>
      <c r="W667" s="34"/>
      <c r="X667" s="34"/>
      <c r="Y667" s="34"/>
      <c r="Z667" s="34"/>
      <c r="AA667" s="34"/>
      <c r="AB667" s="34"/>
      <c r="AC667" s="34"/>
      <c r="AD667" s="34"/>
      <c r="AE667" s="34"/>
      <c r="AT667" s="17" t="s">
        <v>151</v>
      </c>
      <c r="AU667" s="17" t="s">
        <v>85</v>
      </c>
    </row>
    <row r="668" spans="1:65" s="13" customFormat="1" x14ac:dyDescent="0.2">
      <c r="B668" s="205"/>
      <c r="C668" s="206"/>
      <c r="D668" s="200" t="s">
        <v>152</v>
      </c>
      <c r="E668" s="207" t="s">
        <v>1</v>
      </c>
      <c r="F668" s="208" t="s">
        <v>839</v>
      </c>
      <c r="G668" s="206"/>
      <c r="H668" s="209">
        <v>2</v>
      </c>
      <c r="I668" s="210"/>
      <c r="J668" s="206"/>
      <c r="K668" s="206"/>
      <c r="L668" s="211"/>
      <c r="M668" s="212"/>
      <c r="N668" s="213"/>
      <c r="O668" s="213"/>
      <c r="P668" s="213"/>
      <c r="Q668" s="213"/>
      <c r="R668" s="213"/>
      <c r="S668" s="213"/>
      <c r="T668" s="214"/>
      <c r="AT668" s="215" t="s">
        <v>152</v>
      </c>
      <c r="AU668" s="215" t="s">
        <v>85</v>
      </c>
      <c r="AV668" s="13" t="s">
        <v>85</v>
      </c>
      <c r="AW668" s="13" t="s">
        <v>31</v>
      </c>
      <c r="AX668" s="13" t="s">
        <v>75</v>
      </c>
      <c r="AY668" s="215" t="s">
        <v>141</v>
      </c>
    </row>
    <row r="669" spans="1:65" s="13" customFormat="1" x14ac:dyDescent="0.2">
      <c r="B669" s="205"/>
      <c r="C669" s="206"/>
      <c r="D669" s="200" t="s">
        <v>152</v>
      </c>
      <c r="E669" s="207" t="s">
        <v>1</v>
      </c>
      <c r="F669" s="208" t="s">
        <v>840</v>
      </c>
      <c r="G669" s="206"/>
      <c r="H669" s="209">
        <v>2</v>
      </c>
      <c r="I669" s="210"/>
      <c r="J669" s="206"/>
      <c r="K669" s="206"/>
      <c r="L669" s="211"/>
      <c r="M669" s="212"/>
      <c r="N669" s="213"/>
      <c r="O669" s="213"/>
      <c r="P669" s="213"/>
      <c r="Q669" s="213"/>
      <c r="R669" s="213"/>
      <c r="S669" s="213"/>
      <c r="T669" s="214"/>
      <c r="AT669" s="215" t="s">
        <v>152</v>
      </c>
      <c r="AU669" s="215" t="s">
        <v>85</v>
      </c>
      <c r="AV669" s="13" t="s">
        <v>85</v>
      </c>
      <c r="AW669" s="13" t="s">
        <v>31</v>
      </c>
      <c r="AX669" s="13" t="s">
        <v>75</v>
      </c>
      <c r="AY669" s="215" t="s">
        <v>141</v>
      </c>
    </row>
    <row r="670" spans="1:65" s="14" customFormat="1" x14ac:dyDescent="0.2">
      <c r="B670" s="216"/>
      <c r="C670" s="217"/>
      <c r="D670" s="200" t="s">
        <v>152</v>
      </c>
      <c r="E670" s="218" t="s">
        <v>1</v>
      </c>
      <c r="F670" s="219" t="s">
        <v>156</v>
      </c>
      <c r="G670" s="217"/>
      <c r="H670" s="220">
        <v>4</v>
      </c>
      <c r="I670" s="221"/>
      <c r="J670" s="217"/>
      <c r="K670" s="217"/>
      <c r="L670" s="222"/>
      <c r="M670" s="223"/>
      <c r="N670" s="224"/>
      <c r="O670" s="224"/>
      <c r="P670" s="224"/>
      <c r="Q670" s="224"/>
      <c r="R670" s="224"/>
      <c r="S670" s="224"/>
      <c r="T670" s="225"/>
      <c r="AT670" s="226" t="s">
        <v>152</v>
      </c>
      <c r="AU670" s="226" t="s">
        <v>85</v>
      </c>
      <c r="AV670" s="14" t="s">
        <v>149</v>
      </c>
      <c r="AW670" s="14" t="s">
        <v>31</v>
      </c>
      <c r="AX670" s="14" t="s">
        <v>83</v>
      </c>
      <c r="AY670" s="226" t="s">
        <v>141</v>
      </c>
    </row>
    <row r="671" spans="1:65" s="2" customFormat="1" ht="24.15" customHeight="1" x14ac:dyDescent="0.2">
      <c r="A671" s="34"/>
      <c r="B671" s="35"/>
      <c r="C671" s="238" t="s">
        <v>841</v>
      </c>
      <c r="D671" s="238" t="s">
        <v>204</v>
      </c>
      <c r="E671" s="239" t="s">
        <v>842</v>
      </c>
      <c r="F671" s="240" t="s">
        <v>843</v>
      </c>
      <c r="G671" s="241" t="s">
        <v>331</v>
      </c>
      <c r="H671" s="242">
        <v>281</v>
      </c>
      <c r="I671" s="243"/>
      <c r="J671" s="244">
        <f>ROUND(I671*H671,2)</f>
        <v>0</v>
      </c>
      <c r="K671" s="240" t="s">
        <v>147</v>
      </c>
      <c r="L671" s="39"/>
      <c r="M671" s="245" t="s">
        <v>1</v>
      </c>
      <c r="N671" s="246" t="s">
        <v>40</v>
      </c>
      <c r="O671" s="71"/>
      <c r="P671" s="196">
        <f>O671*H671</f>
        <v>0</v>
      </c>
      <c r="Q671" s="196">
        <v>0</v>
      </c>
      <c r="R671" s="196">
        <f>Q671*H671</f>
        <v>0</v>
      </c>
      <c r="S671" s="196">
        <v>0</v>
      </c>
      <c r="T671" s="197">
        <f>S671*H671</f>
        <v>0</v>
      </c>
      <c r="U671" s="34"/>
      <c r="V671" s="34"/>
      <c r="W671" s="34"/>
      <c r="X671" s="34"/>
      <c r="Y671" s="34"/>
      <c r="Z671" s="34"/>
      <c r="AA671" s="34"/>
      <c r="AB671" s="34"/>
      <c r="AC671" s="34"/>
      <c r="AD671" s="34"/>
      <c r="AE671" s="34"/>
      <c r="AR671" s="198" t="s">
        <v>149</v>
      </c>
      <c r="AT671" s="198" t="s">
        <v>204</v>
      </c>
      <c r="AU671" s="198" t="s">
        <v>85</v>
      </c>
      <c r="AY671" s="17" t="s">
        <v>141</v>
      </c>
      <c r="BE671" s="199">
        <f>IF(N671="základní",J671,0)</f>
        <v>0</v>
      </c>
      <c r="BF671" s="199">
        <f>IF(N671="snížená",J671,0)</f>
        <v>0</v>
      </c>
      <c r="BG671" s="199">
        <f>IF(N671="zákl. přenesená",J671,0)</f>
        <v>0</v>
      </c>
      <c r="BH671" s="199">
        <f>IF(N671="sníž. přenesená",J671,0)</f>
        <v>0</v>
      </c>
      <c r="BI671" s="199">
        <f>IF(N671="nulová",J671,0)</f>
        <v>0</v>
      </c>
      <c r="BJ671" s="17" t="s">
        <v>83</v>
      </c>
      <c r="BK671" s="199">
        <f>ROUND(I671*H671,2)</f>
        <v>0</v>
      </c>
      <c r="BL671" s="17" t="s">
        <v>149</v>
      </c>
      <c r="BM671" s="198" t="s">
        <v>844</v>
      </c>
    </row>
    <row r="672" spans="1:65" s="2" customFormat="1" ht="36" x14ac:dyDescent="0.2">
      <c r="A672" s="34"/>
      <c r="B672" s="35"/>
      <c r="C672" s="36"/>
      <c r="D672" s="200" t="s">
        <v>151</v>
      </c>
      <c r="E672" s="36"/>
      <c r="F672" s="201" t="s">
        <v>845</v>
      </c>
      <c r="G672" s="36"/>
      <c r="H672" s="36"/>
      <c r="I672" s="202"/>
      <c r="J672" s="36"/>
      <c r="K672" s="36"/>
      <c r="L672" s="39"/>
      <c r="M672" s="203"/>
      <c r="N672" s="204"/>
      <c r="O672" s="71"/>
      <c r="P672" s="71"/>
      <c r="Q672" s="71"/>
      <c r="R672" s="71"/>
      <c r="S672" s="71"/>
      <c r="T672" s="72"/>
      <c r="U672" s="34"/>
      <c r="V672" s="34"/>
      <c r="W672" s="34"/>
      <c r="X672" s="34"/>
      <c r="Y672" s="34"/>
      <c r="Z672" s="34"/>
      <c r="AA672" s="34"/>
      <c r="AB672" s="34"/>
      <c r="AC672" s="34"/>
      <c r="AD672" s="34"/>
      <c r="AE672" s="34"/>
      <c r="AT672" s="17" t="s">
        <v>151</v>
      </c>
      <c r="AU672" s="17" t="s">
        <v>85</v>
      </c>
    </row>
    <row r="673" spans="1:65" s="15" customFormat="1" x14ac:dyDescent="0.2">
      <c r="B673" s="227"/>
      <c r="C673" s="228"/>
      <c r="D673" s="200" t="s">
        <v>152</v>
      </c>
      <c r="E673" s="229" t="s">
        <v>1</v>
      </c>
      <c r="F673" s="230" t="s">
        <v>846</v>
      </c>
      <c r="G673" s="228"/>
      <c r="H673" s="229" t="s">
        <v>1</v>
      </c>
      <c r="I673" s="231"/>
      <c r="J673" s="228"/>
      <c r="K673" s="228"/>
      <c r="L673" s="232"/>
      <c r="M673" s="233"/>
      <c r="N673" s="234"/>
      <c r="O673" s="234"/>
      <c r="P673" s="234"/>
      <c r="Q673" s="234"/>
      <c r="R673" s="234"/>
      <c r="S673" s="234"/>
      <c r="T673" s="235"/>
      <c r="AT673" s="236" t="s">
        <v>152</v>
      </c>
      <c r="AU673" s="236" t="s">
        <v>85</v>
      </c>
      <c r="AV673" s="15" t="s">
        <v>83</v>
      </c>
      <c r="AW673" s="15" t="s">
        <v>31</v>
      </c>
      <c r="AX673" s="15" t="s">
        <v>75</v>
      </c>
      <c r="AY673" s="236" t="s">
        <v>141</v>
      </c>
    </row>
    <row r="674" spans="1:65" s="13" customFormat="1" x14ac:dyDescent="0.2">
      <c r="B674" s="205"/>
      <c r="C674" s="206"/>
      <c r="D674" s="200" t="s">
        <v>152</v>
      </c>
      <c r="E674" s="207" t="s">
        <v>1</v>
      </c>
      <c r="F674" s="208" t="s">
        <v>847</v>
      </c>
      <c r="G674" s="206"/>
      <c r="H674" s="209">
        <v>320.5</v>
      </c>
      <c r="I674" s="210"/>
      <c r="J674" s="206"/>
      <c r="K674" s="206"/>
      <c r="L674" s="211"/>
      <c r="M674" s="212"/>
      <c r="N674" s="213"/>
      <c r="O674" s="213"/>
      <c r="P674" s="213"/>
      <c r="Q674" s="213"/>
      <c r="R674" s="213"/>
      <c r="S674" s="213"/>
      <c r="T674" s="214"/>
      <c r="AT674" s="215" t="s">
        <v>152</v>
      </c>
      <c r="AU674" s="215" t="s">
        <v>85</v>
      </c>
      <c r="AV674" s="13" t="s">
        <v>85</v>
      </c>
      <c r="AW674" s="13" t="s">
        <v>31</v>
      </c>
      <c r="AX674" s="13" t="s">
        <v>75</v>
      </c>
      <c r="AY674" s="215" t="s">
        <v>141</v>
      </c>
    </row>
    <row r="675" spans="1:65" s="13" customFormat="1" x14ac:dyDescent="0.2">
      <c r="B675" s="205"/>
      <c r="C675" s="206"/>
      <c r="D675" s="200" t="s">
        <v>152</v>
      </c>
      <c r="E675" s="207" t="s">
        <v>1</v>
      </c>
      <c r="F675" s="208" t="s">
        <v>848</v>
      </c>
      <c r="G675" s="206"/>
      <c r="H675" s="209">
        <v>-39.5</v>
      </c>
      <c r="I675" s="210"/>
      <c r="J675" s="206"/>
      <c r="K675" s="206"/>
      <c r="L675" s="211"/>
      <c r="M675" s="212"/>
      <c r="N675" s="213"/>
      <c r="O675" s="213"/>
      <c r="P675" s="213"/>
      <c r="Q675" s="213"/>
      <c r="R675" s="213"/>
      <c r="S675" s="213"/>
      <c r="T675" s="214"/>
      <c r="AT675" s="215" t="s">
        <v>152</v>
      </c>
      <c r="AU675" s="215" t="s">
        <v>85</v>
      </c>
      <c r="AV675" s="13" t="s">
        <v>85</v>
      </c>
      <c r="AW675" s="13" t="s">
        <v>31</v>
      </c>
      <c r="AX675" s="13" t="s">
        <v>75</v>
      </c>
      <c r="AY675" s="215" t="s">
        <v>141</v>
      </c>
    </row>
    <row r="676" spans="1:65" s="14" customFormat="1" x14ac:dyDescent="0.2">
      <c r="B676" s="216"/>
      <c r="C676" s="217"/>
      <c r="D676" s="200" t="s">
        <v>152</v>
      </c>
      <c r="E676" s="218" t="s">
        <v>1</v>
      </c>
      <c r="F676" s="219" t="s">
        <v>156</v>
      </c>
      <c r="G676" s="217"/>
      <c r="H676" s="220">
        <v>281</v>
      </c>
      <c r="I676" s="221"/>
      <c r="J676" s="217"/>
      <c r="K676" s="217"/>
      <c r="L676" s="222"/>
      <c r="M676" s="223"/>
      <c r="N676" s="224"/>
      <c r="O676" s="224"/>
      <c r="P676" s="224"/>
      <c r="Q676" s="224"/>
      <c r="R676" s="224"/>
      <c r="S676" s="224"/>
      <c r="T676" s="225"/>
      <c r="AT676" s="226" t="s">
        <v>152</v>
      </c>
      <c r="AU676" s="226" t="s">
        <v>85</v>
      </c>
      <c r="AV676" s="14" t="s">
        <v>149</v>
      </c>
      <c r="AW676" s="14" t="s">
        <v>31</v>
      </c>
      <c r="AX676" s="14" t="s">
        <v>83</v>
      </c>
      <c r="AY676" s="226" t="s">
        <v>141</v>
      </c>
    </row>
    <row r="677" spans="1:65" s="2" customFormat="1" ht="16.5" customHeight="1" x14ac:dyDescent="0.2">
      <c r="A677" s="34"/>
      <c r="B677" s="35"/>
      <c r="C677" s="238" t="s">
        <v>849</v>
      </c>
      <c r="D677" s="238" t="s">
        <v>204</v>
      </c>
      <c r="E677" s="239" t="s">
        <v>850</v>
      </c>
      <c r="F677" s="240" t="s">
        <v>851</v>
      </c>
      <c r="G677" s="241" t="s">
        <v>189</v>
      </c>
      <c r="H677" s="242">
        <v>17.731999999999999</v>
      </c>
      <c r="I677" s="243"/>
      <c r="J677" s="244">
        <f>ROUND(I677*H677,2)</f>
        <v>0</v>
      </c>
      <c r="K677" s="240" t="s">
        <v>147</v>
      </c>
      <c r="L677" s="39"/>
      <c r="M677" s="245" t="s">
        <v>1</v>
      </c>
      <c r="N677" s="246" t="s">
        <v>40</v>
      </c>
      <c r="O677" s="71"/>
      <c r="P677" s="196">
        <f>O677*H677</f>
        <v>0</v>
      </c>
      <c r="Q677" s="196">
        <v>0</v>
      </c>
      <c r="R677" s="196">
        <f>Q677*H677</f>
        <v>0</v>
      </c>
      <c r="S677" s="196">
        <v>0</v>
      </c>
      <c r="T677" s="197">
        <f>S677*H677</f>
        <v>0</v>
      </c>
      <c r="U677" s="34"/>
      <c r="V677" s="34"/>
      <c r="W677" s="34"/>
      <c r="X677" s="34"/>
      <c r="Y677" s="34"/>
      <c r="Z677" s="34"/>
      <c r="AA677" s="34"/>
      <c r="AB677" s="34"/>
      <c r="AC677" s="34"/>
      <c r="AD677" s="34"/>
      <c r="AE677" s="34"/>
      <c r="AR677" s="198" t="s">
        <v>149</v>
      </c>
      <c r="AT677" s="198" t="s">
        <v>204</v>
      </c>
      <c r="AU677" s="198" t="s">
        <v>85</v>
      </c>
      <c r="AY677" s="17" t="s">
        <v>141</v>
      </c>
      <c r="BE677" s="199">
        <f>IF(N677="základní",J677,0)</f>
        <v>0</v>
      </c>
      <c r="BF677" s="199">
        <f>IF(N677="snížená",J677,0)</f>
        <v>0</v>
      </c>
      <c r="BG677" s="199">
        <f>IF(N677="zákl. přenesená",J677,0)</f>
        <v>0</v>
      </c>
      <c r="BH677" s="199">
        <f>IF(N677="sníž. přenesená",J677,0)</f>
        <v>0</v>
      </c>
      <c r="BI677" s="199">
        <f>IF(N677="nulová",J677,0)</f>
        <v>0</v>
      </c>
      <c r="BJ677" s="17" t="s">
        <v>83</v>
      </c>
      <c r="BK677" s="199">
        <f>ROUND(I677*H677,2)</f>
        <v>0</v>
      </c>
      <c r="BL677" s="17" t="s">
        <v>149</v>
      </c>
      <c r="BM677" s="198" t="s">
        <v>852</v>
      </c>
    </row>
    <row r="678" spans="1:65" s="2" customFormat="1" ht="27" x14ac:dyDescent="0.2">
      <c r="A678" s="34"/>
      <c r="B678" s="35"/>
      <c r="C678" s="36"/>
      <c r="D678" s="200" t="s">
        <v>151</v>
      </c>
      <c r="E678" s="36"/>
      <c r="F678" s="201" t="s">
        <v>853</v>
      </c>
      <c r="G678" s="36"/>
      <c r="H678" s="36"/>
      <c r="I678" s="202"/>
      <c r="J678" s="36"/>
      <c r="K678" s="36"/>
      <c r="L678" s="39"/>
      <c r="M678" s="203"/>
      <c r="N678" s="204"/>
      <c r="O678" s="71"/>
      <c r="P678" s="71"/>
      <c r="Q678" s="71"/>
      <c r="R678" s="71"/>
      <c r="S678" s="71"/>
      <c r="T678" s="72"/>
      <c r="U678" s="34"/>
      <c r="V678" s="34"/>
      <c r="W678" s="34"/>
      <c r="X678" s="34"/>
      <c r="Y678" s="34"/>
      <c r="Z678" s="34"/>
      <c r="AA678" s="34"/>
      <c r="AB678" s="34"/>
      <c r="AC678" s="34"/>
      <c r="AD678" s="34"/>
      <c r="AE678" s="34"/>
      <c r="AT678" s="17" t="s">
        <v>151</v>
      </c>
      <c r="AU678" s="17" t="s">
        <v>85</v>
      </c>
    </row>
    <row r="679" spans="1:65" s="15" customFormat="1" x14ac:dyDescent="0.2">
      <c r="B679" s="227"/>
      <c r="C679" s="228"/>
      <c r="D679" s="200" t="s">
        <v>152</v>
      </c>
      <c r="E679" s="229" t="s">
        <v>1</v>
      </c>
      <c r="F679" s="230" t="s">
        <v>854</v>
      </c>
      <c r="G679" s="228"/>
      <c r="H679" s="229" t="s">
        <v>1</v>
      </c>
      <c r="I679" s="231"/>
      <c r="J679" s="228"/>
      <c r="K679" s="228"/>
      <c r="L679" s="232"/>
      <c r="M679" s="233"/>
      <c r="N679" s="234"/>
      <c r="O679" s="234"/>
      <c r="P679" s="234"/>
      <c r="Q679" s="234"/>
      <c r="R679" s="234"/>
      <c r="S679" s="234"/>
      <c r="T679" s="235"/>
      <c r="AT679" s="236" t="s">
        <v>152</v>
      </c>
      <c r="AU679" s="236" t="s">
        <v>85</v>
      </c>
      <c r="AV679" s="15" t="s">
        <v>83</v>
      </c>
      <c r="AW679" s="15" t="s">
        <v>31</v>
      </c>
      <c r="AX679" s="15" t="s">
        <v>75</v>
      </c>
      <c r="AY679" s="236" t="s">
        <v>141</v>
      </c>
    </row>
    <row r="680" spans="1:65" s="13" customFormat="1" x14ac:dyDescent="0.2">
      <c r="B680" s="205"/>
      <c r="C680" s="206"/>
      <c r="D680" s="200" t="s">
        <v>152</v>
      </c>
      <c r="E680" s="207" t="s">
        <v>1</v>
      </c>
      <c r="F680" s="208" t="s">
        <v>855</v>
      </c>
      <c r="G680" s="206"/>
      <c r="H680" s="209">
        <v>17.731999999999999</v>
      </c>
      <c r="I680" s="210"/>
      <c r="J680" s="206"/>
      <c r="K680" s="206"/>
      <c r="L680" s="211"/>
      <c r="M680" s="212"/>
      <c r="N680" s="213"/>
      <c r="O680" s="213"/>
      <c r="P680" s="213"/>
      <c r="Q680" s="213"/>
      <c r="R680" s="213"/>
      <c r="S680" s="213"/>
      <c r="T680" s="214"/>
      <c r="AT680" s="215" t="s">
        <v>152</v>
      </c>
      <c r="AU680" s="215" t="s">
        <v>85</v>
      </c>
      <c r="AV680" s="13" t="s">
        <v>85</v>
      </c>
      <c r="AW680" s="13" t="s">
        <v>31</v>
      </c>
      <c r="AX680" s="13" t="s">
        <v>75</v>
      </c>
      <c r="AY680" s="215" t="s">
        <v>141</v>
      </c>
    </row>
    <row r="681" spans="1:65" s="14" customFormat="1" x14ac:dyDescent="0.2">
      <c r="B681" s="216"/>
      <c r="C681" s="217"/>
      <c r="D681" s="200" t="s">
        <v>152</v>
      </c>
      <c r="E681" s="218" t="s">
        <v>1</v>
      </c>
      <c r="F681" s="219" t="s">
        <v>156</v>
      </c>
      <c r="G681" s="217"/>
      <c r="H681" s="220">
        <v>17.731999999999999</v>
      </c>
      <c r="I681" s="221"/>
      <c r="J681" s="217"/>
      <c r="K681" s="217"/>
      <c r="L681" s="222"/>
      <c r="M681" s="223"/>
      <c r="N681" s="224"/>
      <c r="O681" s="224"/>
      <c r="P681" s="224"/>
      <c r="Q681" s="224"/>
      <c r="R681" s="224"/>
      <c r="S681" s="224"/>
      <c r="T681" s="225"/>
      <c r="AT681" s="226" t="s">
        <v>152</v>
      </c>
      <c r="AU681" s="226" t="s">
        <v>85</v>
      </c>
      <c r="AV681" s="14" t="s">
        <v>149</v>
      </c>
      <c r="AW681" s="14" t="s">
        <v>31</v>
      </c>
      <c r="AX681" s="14" t="s">
        <v>83</v>
      </c>
      <c r="AY681" s="226" t="s">
        <v>141</v>
      </c>
    </row>
    <row r="682" spans="1:65" s="2" customFormat="1" ht="16.5" customHeight="1" x14ac:dyDescent="0.2">
      <c r="A682" s="34"/>
      <c r="B682" s="35"/>
      <c r="C682" s="238" t="s">
        <v>856</v>
      </c>
      <c r="D682" s="238" t="s">
        <v>204</v>
      </c>
      <c r="E682" s="239" t="s">
        <v>345</v>
      </c>
      <c r="F682" s="240" t="s">
        <v>346</v>
      </c>
      <c r="G682" s="241" t="s">
        <v>189</v>
      </c>
      <c r="H682" s="242">
        <v>125.636</v>
      </c>
      <c r="I682" s="243"/>
      <c r="J682" s="244">
        <f>ROUND(I682*H682,2)</f>
        <v>0</v>
      </c>
      <c r="K682" s="240" t="s">
        <v>147</v>
      </c>
      <c r="L682" s="39"/>
      <c r="M682" s="245" t="s">
        <v>1</v>
      </c>
      <c r="N682" s="246" t="s">
        <v>40</v>
      </c>
      <c r="O682" s="71"/>
      <c r="P682" s="196">
        <f>O682*H682</f>
        <v>0</v>
      </c>
      <c r="Q682" s="196">
        <v>0</v>
      </c>
      <c r="R682" s="196">
        <f>Q682*H682</f>
        <v>0</v>
      </c>
      <c r="S682" s="196">
        <v>0</v>
      </c>
      <c r="T682" s="197">
        <f>S682*H682</f>
        <v>0</v>
      </c>
      <c r="U682" s="34"/>
      <c r="V682" s="34"/>
      <c r="W682" s="34"/>
      <c r="X682" s="34"/>
      <c r="Y682" s="34"/>
      <c r="Z682" s="34"/>
      <c r="AA682" s="34"/>
      <c r="AB682" s="34"/>
      <c r="AC682" s="34"/>
      <c r="AD682" s="34"/>
      <c r="AE682" s="34"/>
      <c r="AR682" s="198" t="s">
        <v>149</v>
      </c>
      <c r="AT682" s="198" t="s">
        <v>204</v>
      </c>
      <c r="AU682" s="198" t="s">
        <v>85</v>
      </c>
      <c r="AY682" s="17" t="s">
        <v>141</v>
      </c>
      <c r="BE682" s="199">
        <f>IF(N682="základní",J682,0)</f>
        <v>0</v>
      </c>
      <c r="BF682" s="199">
        <f>IF(N682="snížená",J682,0)</f>
        <v>0</v>
      </c>
      <c r="BG682" s="199">
        <f>IF(N682="zákl. přenesená",J682,0)</f>
        <v>0</v>
      </c>
      <c r="BH682" s="199">
        <f>IF(N682="sníž. přenesená",J682,0)</f>
        <v>0</v>
      </c>
      <c r="BI682" s="199">
        <f>IF(N682="nulová",J682,0)</f>
        <v>0</v>
      </c>
      <c r="BJ682" s="17" t="s">
        <v>83</v>
      </c>
      <c r="BK682" s="199">
        <f>ROUND(I682*H682,2)</f>
        <v>0</v>
      </c>
      <c r="BL682" s="17" t="s">
        <v>149</v>
      </c>
      <c r="BM682" s="198" t="s">
        <v>857</v>
      </c>
    </row>
    <row r="683" spans="1:65" s="2" customFormat="1" ht="18" x14ac:dyDescent="0.2">
      <c r="A683" s="34"/>
      <c r="B683" s="35"/>
      <c r="C683" s="36"/>
      <c r="D683" s="200" t="s">
        <v>151</v>
      </c>
      <c r="E683" s="36"/>
      <c r="F683" s="201" t="s">
        <v>348</v>
      </c>
      <c r="G683" s="36"/>
      <c r="H683" s="36"/>
      <c r="I683" s="202"/>
      <c r="J683" s="36"/>
      <c r="K683" s="36"/>
      <c r="L683" s="39"/>
      <c r="M683" s="203"/>
      <c r="N683" s="204"/>
      <c r="O683" s="71"/>
      <c r="P683" s="71"/>
      <c r="Q683" s="71"/>
      <c r="R683" s="71"/>
      <c r="S683" s="71"/>
      <c r="T683" s="72"/>
      <c r="U683" s="34"/>
      <c r="V683" s="34"/>
      <c r="W683" s="34"/>
      <c r="X683" s="34"/>
      <c r="Y683" s="34"/>
      <c r="Z683" s="34"/>
      <c r="AA683" s="34"/>
      <c r="AB683" s="34"/>
      <c r="AC683" s="34"/>
      <c r="AD683" s="34"/>
      <c r="AE683" s="34"/>
      <c r="AT683" s="17" t="s">
        <v>151</v>
      </c>
      <c r="AU683" s="17" t="s">
        <v>85</v>
      </c>
    </row>
    <row r="684" spans="1:65" s="15" customFormat="1" x14ac:dyDescent="0.2">
      <c r="B684" s="227"/>
      <c r="C684" s="228"/>
      <c r="D684" s="200" t="s">
        <v>152</v>
      </c>
      <c r="E684" s="229" t="s">
        <v>1</v>
      </c>
      <c r="F684" s="230" t="s">
        <v>349</v>
      </c>
      <c r="G684" s="228"/>
      <c r="H684" s="229" t="s">
        <v>1</v>
      </c>
      <c r="I684" s="231"/>
      <c r="J684" s="228"/>
      <c r="K684" s="228"/>
      <c r="L684" s="232"/>
      <c r="M684" s="233"/>
      <c r="N684" s="234"/>
      <c r="O684" s="234"/>
      <c r="P684" s="234"/>
      <c r="Q684" s="234"/>
      <c r="R684" s="234"/>
      <c r="S684" s="234"/>
      <c r="T684" s="235"/>
      <c r="AT684" s="236" t="s">
        <v>152</v>
      </c>
      <c r="AU684" s="236" t="s">
        <v>85</v>
      </c>
      <c r="AV684" s="15" t="s">
        <v>83</v>
      </c>
      <c r="AW684" s="15" t="s">
        <v>31</v>
      </c>
      <c r="AX684" s="15" t="s">
        <v>75</v>
      </c>
      <c r="AY684" s="236" t="s">
        <v>141</v>
      </c>
    </row>
    <row r="685" spans="1:65" s="13" customFormat="1" x14ac:dyDescent="0.2">
      <c r="B685" s="205"/>
      <c r="C685" s="206"/>
      <c r="D685" s="200" t="s">
        <v>152</v>
      </c>
      <c r="E685" s="207" t="s">
        <v>1</v>
      </c>
      <c r="F685" s="208" t="s">
        <v>858</v>
      </c>
      <c r="G685" s="206"/>
      <c r="H685" s="209">
        <v>125.636</v>
      </c>
      <c r="I685" s="210"/>
      <c r="J685" s="206"/>
      <c r="K685" s="206"/>
      <c r="L685" s="211"/>
      <c r="M685" s="212"/>
      <c r="N685" s="213"/>
      <c r="O685" s="213"/>
      <c r="P685" s="213"/>
      <c r="Q685" s="213"/>
      <c r="R685" s="213"/>
      <c r="S685" s="213"/>
      <c r="T685" s="214"/>
      <c r="AT685" s="215" t="s">
        <v>152</v>
      </c>
      <c r="AU685" s="215" t="s">
        <v>85</v>
      </c>
      <c r="AV685" s="13" t="s">
        <v>85</v>
      </c>
      <c r="AW685" s="13" t="s">
        <v>31</v>
      </c>
      <c r="AX685" s="13" t="s">
        <v>75</v>
      </c>
      <c r="AY685" s="215" t="s">
        <v>141</v>
      </c>
    </row>
    <row r="686" spans="1:65" s="14" customFormat="1" x14ac:dyDescent="0.2">
      <c r="B686" s="216"/>
      <c r="C686" s="217"/>
      <c r="D686" s="200" t="s">
        <v>152</v>
      </c>
      <c r="E686" s="218" t="s">
        <v>1</v>
      </c>
      <c r="F686" s="219" t="s">
        <v>156</v>
      </c>
      <c r="G686" s="217"/>
      <c r="H686" s="220">
        <v>125.636</v>
      </c>
      <c r="I686" s="221"/>
      <c r="J686" s="217"/>
      <c r="K686" s="217"/>
      <c r="L686" s="222"/>
      <c r="M686" s="223"/>
      <c r="N686" s="224"/>
      <c r="O686" s="224"/>
      <c r="P686" s="224"/>
      <c r="Q686" s="224"/>
      <c r="R686" s="224"/>
      <c r="S686" s="224"/>
      <c r="T686" s="225"/>
      <c r="AT686" s="226" t="s">
        <v>152</v>
      </c>
      <c r="AU686" s="226" t="s">
        <v>85</v>
      </c>
      <c r="AV686" s="14" t="s">
        <v>149</v>
      </c>
      <c r="AW686" s="14" t="s">
        <v>31</v>
      </c>
      <c r="AX686" s="14" t="s">
        <v>83</v>
      </c>
      <c r="AY686" s="226" t="s">
        <v>141</v>
      </c>
    </row>
    <row r="687" spans="1:65" s="12" customFormat="1" ht="22.75" customHeight="1" x14ac:dyDescent="0.25">
      <c r="B687" s="170"/>
      <c r="C687" s="171"/>
      <c r="D687" s="172" t="s">
        <v>74</v>
      </c>
      <c r="E687" s="184" t="s">
        <v>351</v>
      </c>
      <c r="F687" s="184" t="s">
        <v>352</v>
      </c>
      <c r="G687" s="171"/>
      <c r="H687" s="171"/>
      <c r="I687" s="174"/>
      <c r="J687" s="185">
        <f>BK687</f>
        <v>0</v>
      </c>
      <c r="K687" s="171"/>
      <c r="L687" s="176"/>
      <c r="M687" s="177"/>
      <c r="N687" s="178"/>
      <c r="O687" s="178"/>
      <c r="P687" s="179">
        <f>SUM(P688:P758)</f>
        <v>0</v>
      </c>
      <c r="Q687" s="178"/>
      <c r="R687" s="179">
        <f>SUM(R688:R758)</f>
        <v>0</v>
      </c>
      <c r="S687" s="178"/>
      <c r="T687" s="180">
        <f>SUM(T688:T758)</f>
        <v>0</v>
      </c>
      <c r="AR687" s="181" t="s">
        <v>149</v>
      </c>
      <c r="AT687" s="182" t="s">
        <v>74</v>
      </c>
      <c r="AU687" s="182" t="s">
        <v>83</v>
      </c>
      <c r="AY687" s="181" t="s">
        <v>141</v>
      </c>
      <c r="BK687" s="183">
        <f>SUM(BK688:BK758)</f>
        <v>0</v>
      </c>
    </row>
    <row r="688" spans="1:65" s="2" customFormat="1" ht="62.75" customHeight="1" x14ac:dyDescent="0.2">
      <c r="A688" s="34"/>
      <c r="B688" s="35"/>
      <c r="C688" s="238" t="s">
        <v>859</v>
      </c>
      <c r="D688" s="238" t="s">
        <v>204</v>
      </c>
      <c r="E688" s="239" t="s">
        <v>860</v>
      </c>
      <c r="F688" s="240" t="s">
        <v>861</v>
      </c>
      <c r="G688" s="241" t="s">
        <v>146</v>
      </c>
      <c r="H688" s="242">
        <v>1</v>
      </c>
      <c r="I688" s="243"/>
      <c r="J688" s="244">
        <f>ROUND(I688*H688,2)</f>
        <v>0</v>
      </c>
      <c r="K688" s="240" t="s">
        <v>147</v>
      </c>
      <c r="L688" s="39"/>
      <c r="M688" s="245" t="s">
        <v>1</v>
      </c>
      <c r="N688" s="246" t="s">
        <v>40</v>
      </c>
      <c r="O688" s="71"/>
      <c r="P688" s="196">
        <f>O688*H688</f>
        <v>0</v>
      </c>
      <c r="Q688" s="196">
        <v>0</v>
      </c>
      <c r="R688" s="196">
        <f>Q688*H688</f>
        <v>0</v>
      </c>
      <c r="S688" s="196">
        <v>0</v>
      </c>
      <c r="T688" s="197">
        <f>S688*H688</f>
        <v>0</v>
      </c>
      <c r="U688" s="34"/>
      <c r="V688" s="34"/>
      <c r="W688" s="34"/>
      <c r="X688" s="34"/>
      <c r="Y688" s="34"/>
      <c r="Z688" s="34"/>
      <c r="AA688" s="34"/>
      <c r="AB688" s="34"/>
      <c r="AC688" s="34"/>
      <c r="AD688" s="34"/>
      <c r="AE688" s="34"/>
      <c r="AR688" s="198" t="s">
        <v>182</v>
      </c>
      <c r="AT688" s="198" t="s">
        <v>204</v>
      </c>
      <c r="AU688" s="198" t="s">
        <v>85</v>
      </c>
      <c r="AY688" s="17" t="s">
        <v>141</v>
      </c>
      <c r="BE688" s="199">
        <f>IF(N688="základní",J688,0)</f>
        <v>0</v>
      </c>
      <c r="BF688" s="199">
        <f>IF(N688="snížená",J688,0)</f>
        <v>0</v>
      </c>
      <c r="BG688" s="199">
        <f>IF(N688="zákl. přenesená",J688,0)</f>
        <v>0</v>
      </c>
      <c r="BH688" s="199">
        <f>IF(N688="sníž. přenesená",J688,0)</f>
        <v>0</v>
      </c>
      <c r="BI688" s="199">
        <f>IF(N688="nulová",J688,0)</f>
        <v>0</v>
      </c>
      <c r="BJ688" s="17" t="s">
        <v>83</v>
      </c>
      <c r="BK688" s="199">
        <f>ROUND(I688*H688,2)</f>
        <v>0</v>
      </c>
      <c r="BL688" s="17" t="s">
        <v>182</v>
      </c>
      <c r="BM688" s="198" t="s">
        <v>862</v>
      </c>
    </row>
    <row r="689" spans="1:65" s="2" customFormat="1" ht="72" x14ac:dyDescent="0.2">
      <c r="A689" s="34"/>
      <c r="B689" s="35"/>
      <c r="C689" s="36"/>
      <c r="D689" s="200" t="s">
        <v>151</v>
      </c>
      <c r="E689" s="36"/>
      <c r="F689" s="201" t="s">
        <v>863</v>
      </c>
      <c r="G689" s="36"/>
      <c r="H689" s="36"/>
      <c r="I689" s="202"/>
      <c r="J689" s="36"/>
      <c r="K689" s="36"/>
      <c r="L689" s="39"/>
      <c r="M689" s="203"/>
      <c r="N689" s="204"/>
      <c r="O689" s="71"/>
      <c r="P689" s="71"/>
      <c r="Q689" s="71"/>
      <c r="R689" s="71"/>
      <c r="S689" s="71"/>
      <c r="T689" s="72"/>
      <c r="U689" s="34"/>
      <c r="V689" s="34"/>
      <c r="W689" s="34"/>
      <c r="X689" s="34"/>
      <c r="Y689" s="34"/>
      <c r="Z689" s="34"/>
      <c r="AA689" s="34"/>
      <c r="AB689" s="34"/>
      <c r="AC689" s="34"/>
      <c r="AD689" s="34"/>
      <c r="AE689" s="34"/>
      <c r="AT689" s="17" t="s">
        <v>151</v>
      </c>
      <c r="AU689" s="17" t="s">
        <v>85</v>
      </c>
    </row>
    <row r="690" spans="1:65" s="15" customFormat="1" x14ac:dyDescent="0.2">
      <c r="B690" s="227"/>
      <c r="C690" s="228"/>
      <c r="D690" s="200" t="s">
        <v>152</v>
      </c>
      <c r="E690" s="229" t="s">
        <v>1</v>
      </c>
      <c r="F690" s="230" t="s">
        <v>864</v>
      </c>
      <c r="G690" s="228"/>
      <c r="H690" s="229" t="s">
        <v>1</v>
      </c>
      <c r="I690" s="231"/>
      <c r="J690" s="228"/>
      <c r="K690" s="228"/>
      <c r="L690" s="232"/>
      <c r="M690" s="233"/>
      <c r="N690" s="234"/>
      <c r="O690" s="234"/>
      <c r="P690" s="234"/>
      <c r="Q690" s="234"/>
      <c r="R690" s="234"/>
      <c r="S690" s="234"/>
      <c r="T690" s="235"/>
      <c r="AT690" s="236" t="s">
        <v>152</v>
      </c>
      <c r="AU690" s="236" t="s">
        <v>85</v>
      </c>
      <c r="AV690" s="15" t="s">
        <v>83</v>
      </c>
      <c r="AW690" s="15" t="s">
        <v>31</v>
      </c>
      <c r="AX690" s="15" t="s">
        <v>75</v>
      </c>
      <c r="AY690" s="236" t="s">
        <v>141</v>
      </c>
    </row>
    <row r="691" spans="1:65" s="13" customFormat="1" x14ac:dyDescent="0.2">
      <c r="B691" s="205"/>
      <c r="C691" s="206"/>
      <c r="D691" s="200" t="s">
        <v>152</v>
      </c>
      <c r="E691" s="207" t="s">
        <v>1</v>
      </c>
      <c r="F691" s="208" t="s">
        <v>83</v>
      </c>
      <c r="G691" s="206"/>
      <c r="H691" s="209">
        <v>1</v>
      </c>
      <c r="I691" s="210"/>
      <c r="J691" s="206"/>
      <c r="K691" s="206"/>
      <c r="L691" s="211"/>
      <c r="M691" s="212"/>
      <c r="N691" s="213"/>
      <c r="O691" s="213"/>
      <c r="P691" s="213"/>
      <c r="Q691" s="213"/>
      <c r="R691" s="213"/>
      <c r="S691" s="213"/>
      <c r="T691" s="214"/>
      <c r="AT691" s="215" t="s">
        <v>152</v>
      </c>
      <c r="AU691" s="215" t="s">
        <v>85</v>
      </c>
      <c r="AV691" s="13" t="s">
        <v>85</v>
      </c>
      <c r="AW691" s="13" t="s">
        <v>31</v>
      </c>
      <c r="AX691" s="13" t="s">
        <v>75</v>
      </c>
      <c r="AY691" s="215" t="s">
        <v>141</v>
      </c>
    </row>
    <row r="692" spans="1:65" s="14" customFormat="1" x14ac:dyDescent="0.2">
      <c r="B692" s="216"/>
      <c r="C692" s="217"/>
      <c r="D692" s="200" t="s">
        <v>152</v>
      </c>
      <c r="E692" s="218" t="s">
        <v>1</v>
      </c>
      <c r="F692" s="219" t="s">
        <v>156</v>
      </c>
      <c r="G692" s="217"/>
      <c r="H692" s="220">
        <v>1</v>
      </c>
      <c r="I692" s="221"/>
      <c r="J692" s="217"/>
      <c r="K692" s="217"/>
      <c r="L692" s="222"/>
      <c r="M692" s="223"/>
      <c r="N692" s="224"/>
      <c r="O692" s="224"/>
      <c r="P692" s="224"/>
      <c r="Q692" s="224"/>
      <c r="R692" s="224"/>
      <c r="S692" s="224"/>
      <c r="T692" s="225"/>
      <c r="AT692" s="226" t="s">
        <v>152</v>
      </c>
      <c r="AU692" s="226" t="s">
        <v>85</v>
      </c>
      <c r="AV692" s="14" t="s">
        <v>149</v>
      </c>
      <c r="AW692" s="14" t="s">
        <v>31</v>
      </c>
      <c r="AX692" s="14" t="s">
        <v>83</v>
      </c>
      <c r="AY692" s="226" t="s">
        <v>141</v>
      </c>
    </row>
    <row r="693" spans="1:65" s="2" customFormat="1" ht="55.5" customHeight="1" x14ac:dyDescent="0.2">
      <c r="A693" s="34"/>
      <c r="B693" s="35"/>
      <c r="C693" s="238" t="s">
        <v>865</v>
      </c>
      <c r="D693" s="238" t="s">
        <v>204</v>
      </c>
      <c r="E693" s="239" t="s">
        <v>354</v>
      </c>
      <c r="F693" s="240" t="s">
        <v>355</v>
      </c>
      <c r="G693" s="241" t="s">
        <v>189</v>
      </c>
      <c r="H693" s="242">
        <v>807.90300000000002</v>
      </c>
      <c r="I693" s="243"/>
      <c r="J693" s="244">
        <f>ROUND(I693*H693,2)</f>
        <v>0</v>
      </c>
      <c r="K693" s="240" t="s">
        <v>147</v>
      </c>
      <c r="L693" s="39"/>
      <c r="M693" s="245" t="s">
        <v>1</v>
      </c>
      <c r="N693" s="246" t="s">
        <v>40</v>
      </c>
      <c r="O693" s="71"/>
      <c r="P693" s="196">
        <f>O693*H693</f>
        <v>0</v>
      </c>
      <c r="Q693" s="196">
        <v>0</v>
      </c>
      <c r="R693" s="196">
        <f>Q693*H693</f>
        <v>0</v>
      </c>
      <c r="S693" s="196">
        <v>0</v>
      </c>
      <c r="T693" s="197">
        <f>S693*H693</f>
        <v>0</v>
      </c>
      <c r="U693" s="34"/>
      <c r="V693" s="34"/>
      <c r="W693" s="34"/>
      <c r="X693" s="34"/>
      <c r="Y693" s="34"/>
      <c r="Z693" s="34"/>
      <c r="AA693" s="34"/>
      <c r="AB693" s="34"/>
      <c r="AC693" s="34"/>
      <c r="AD693" s="34"/>
      <c r="AE693" s="34"/>
      <c r="AR693" s="198" t="s">
        <v>182</v>
      </c>
      <c r="AT693" s="198" t="s">
        <v>204</v>
      </c>
      <c r="AU693" s="198" t="s">
        <v>85</v>
      </c>
      <c r="AY693" s="17" t="s">
        <v>141</v>
      </c>
      <c r="BE693" s="199">
        <f>IF(N693="základní",J693,0)</f>
        <v>0</v>
      </c>
      <c r="BF693" s="199">
        <f>IF(N693="snížená",J693,0)</f>
        <v>0</v>
      </c>
      <c r="BG693" s="199">
        <f>IF(N693="zákl. přenesená",J693,0)</f>
        <v>0</v>
      </c>
      <c r="BH693" s="199">
        <f>IF(N693="sníž. přenesená",J693,0)</f>
        <v>0</v>
      </c>
      <c r="BI693" s="199">
        <f>IF(N693="nulová",J693,0)</f>
        <v>0</v>
      </c>
      <c r="BJ693" s="17" t="s">
        <v>83</v>
      </c>
      <c r="BK693" s="199">
        <f>ROUND(I693*H693,2)</f>
        <v>0</v>
      </c>
      <c r="BL693" s="17" t="s">
        <v>182</v>
      </c>
      <c r="BM693" s="198" t="s">
        <v>866</v>
      </c>
    </row>
    <row r="694" spans="1:65" s="2" customFormat="1" ht="72" x14ac:dyDescent="0.2">
      <c r="A694" s="34"/>
      <c r="B694" s="35"/>
      <c r="C694" s="36"/>
      <c r="D694" s="200" t="s">
        <v>151</v>
      </c>
      <c r="E694" s="36"/>
      <c r="F694" s="201" t="s">
        <v>357</v>
      </c>
      <c r="G694" s="36"/>
      <c r="H694" s="36"/>
      <c r="I694" s="202"/>
      <c r="J694" s="36"/>
      <c r="K694" s="36"/>
      <c r="L694" s="39"/>
      <c r="M694" s="203"/>
      <c r="N694" s="204"/>
      <c r="O694" s="71"/>
      <c r="P694" s="71"/>
      <c r="Q694" s="71"/>
      <c r="R694" s="71"/>
      <c r="S694" s="71"/>
      <c r="T694" s="72"/>
      <c r="U694" s="34"/>
      <c r="V694" s="34"/>
      <c r="W694" s="34"/>
      <c r="X694" s="34"/>
      <c r="Y694" s="34"/>
      <c r="Z694" s="34"/>
      <c r="AA694" s="34"/>
      <c r="AB694" s="34"/>
      <c r="AC694" s="34"/>
      <c r="AD694" s="34"/>
      <c r="AE694" s="34"/>
      <c r="AT694" s="17" t="s">
        <v>151</v>
      </c>
      <c r="AU694" s="17" t="s">
        <v>85</v>
      </c>
    </row>
    <row r="695" spans="1:65" s="15" customFormat="1" x14ac:dyDescent="0.2">
      <c r="B695" s="227"/>
      <c r="C695" s="228"/>
      <c r="D695" s="200" t="s">
        <v>152</v>
      </c>
      <c r="E695" s="229" t="s">
        <v>1</v>
      </c>
      <c r="F695" s="230" t="s">
        <v>867</v>
      </c>
      <c r="G695" s="228"/>
      <c r="H695" s="229" t="s">
        <v>1</v>
      </c>
      <c r="I695" s="231"/>
      <c r="J695" s="228"/>
      <c r="K695" s="228"/>
      <c r="L695" s="232"/>
      <c r="M695" s="233"/>
      <c r="N695" s="234"/>
      <c r="O695" s="234"/>
      <c r="P695" s="234"/>
      <c r="Q695" s="234"/>
      <c r="R695" s="234"/>
      <c r="S695" s="234"/>
      <c r="T695" s="235"/>
      <c r="AT695" s="236" t="s">
        <v>152</v>
      </c>
      <c r="AU695" s="236" t="s">
        <v>85</v>
      </c>
      <c r="AV695" s="15" t="s">
        <v>83</v>
      </c>
      <c r="AW695" s="15" t="s">
        <v>31</v>
      </c>
      <c r="AX695" s="15" t="s">
        <v>75</v>
      </c>
      <c r="AY695" s="236" t="s">
        <v>141</v>
      </c>
    </row>
    <row r="696" spans="1:65" s="13" customFormat="1" x14ac:dyDescent="0.2">
      <c r="B696" s="205"/>
      <c r="C696" s="206"/>
      <c r="D696" s="200" t="s">
        <v>152</v>
      </c>
      <c r="E696" s="207" t="s">
        <v>1</v>
      </c>
      <c r="F696" s="208" t="s">
        <v>868</v>
      </c>
      <c r="G696" s="206"/>
      <c r="H696" s="209">
        <v>800</v>
      </c>
      <c r="I696" s="210"/>
      <c r="J696" s="206"/>
      <c r="K696" s="206"/>
      <c r="L696" s="211"/>
      <c r="M696" s="212"/>
      <c r="N696" s="213"/>
      <c r="O696" s="213"/>
      <c r="P696" s="213"/>
      <c r="Q696" s="213"/>
      <c r="R696" s="213"/>
      <c r="S696" s="213"/>
      <c r="T696" s="214"/>
      <c r="AT696" s="215" t="s">
        <v>152</v>
      </c>
      <c r="AU696" s="215" t="s">
        <v>85</v>
      </c>
      <c r="AV696" s="13" t="s">
        <v>85</v>
      </c>
      <c r="AW696" s="13" t="s">
        <v>31</v>
      </c>
      <c r="AX696" s="13" t="s">
        <v>75</v>
      </c>
      <c r="AY696" s="215" t="s">
        <v>141</v>
      </c>
    </row>
    <row r="697" spans="1:65" s="15" customFormat="1" ht="20" x14ac:dyDescent="0.2">
      <c r="B697" s="227"/>
      <c r="C697" s="228"/>
      <c r="D697" s="200" t="s">
        <v>152</v>
      </c>
      <c r="E697" s="229" t="s">
        <v>1</v>
      </c>
      <c r="F697" s="230" t="s">
        <v>869</v>
      </c>
      <c r="G697" s="228"/>
      <c r="H697" s="229" t="s">
        <v>1</v>
      </c>
      <c r="I697" s="231"/>
      <c r="J697" s="228"/>
      <c r="K697" s="228"/>
      <c r="L697" s="232"/>
      <c r="M697" s="233"/>
      <c r="N697" s="234"/>
      <c r="O697" s="234"/>
      <c r="P697" s="234"/>
      <c r="Q697" s="234"/>
      <c r="R697" s="234"/>
      <c r="S697" s="234"/>
      <c r="T697" s="235"/>
      <c r="AT697" s="236" t="s">
        <v>152</v>
      </c>
      <c r="AU697" s="236" t="s">
        <v>85</v>
      </c>
      <c r="AV697" s="15" t="s">
        <v>83</v>
      </c>
      <c r="AW697" s="15" t="s">
        <v>31</v>
      </c>
      <c r="AX697" s="15" t="s">
        <v>75</v>
      </c>
      <c r="AY697" s="236" t="s">
        <v>141</v>
      </c>
    </row>
    <row r="698" spans="1:65" s="13" customFormat="1" x14ac:dyDescent="0.2">
      <c r="B698" s="205"/>
      <c r="C698" s="206"/>
      <c r="D698" s="200" t="s">
        <v>152</v>
      </c>
      <c r="E698" s="207" t="s">
        <v>1</v>
      </c>
      <c r="F698" s="208" t="s">
        <v>870</v>
      </c>
      <c r="G698" s="206"/>
      <c r="H698" s="209">
        <v>7.9029999999999996</v>
      </c>
      <c r="I698" s="210"/>
      <c r="J698" s="206"/>
      <c r="K698" s="206"/>
      <c r="L698" s="211"/>
      <c r="M698" s="212"/>
      <c r="N698" s="213"/>
      <c r="O698" s="213"/>
      <c r="P698" s="213"/>
      <c r="Q698" s="213"/>
      <c r="R698" s="213"/>
      <c r="S698" s="213"/>
      <c r="T698" s="214"/>
      <c r="AT698" s="215" t="s">
        <v>152</v>
      </c>
      <c r="AU698" s="215" t="s">
        <v>85</v>
      </c>
      <c r="AV698" s="13" t="s">
        <v>85</v>
      </c>
      <c r="AW698" s="13" t="s">
        <v>31</v>
      </c>
      <c r="AX698" s="13" t="s">
        <v>75</v>
      </c>
      <c r="AY698" s="215" t="s">
        <v>141</v>
      </c>
    </row>
    <row r="699" spans="1:65" s="14" customFormat="1" x14ac:dyDescent="0.2">
      <c r="B699" s="216"/>
      <c r="C699" s="217"/>
      <c r="D699" s="200" t="s">
        <v>152</v>
      </c>
      <c r="E699" s="218" t="s">
        <v>1</v>
      </c>
      <c r="F699" s="219" t="s">
        <v>156</v>
      </c>
      <c r="G699" s="217"/>
      <c r="H699" s="220">
        <v>807.90300000000002</v>
      </c>
      <c r="I699" s="221"/>
      <c r="J699" s="217"/>
      <c r="K699" s="217"/>
      <c r="L699" s="222"/>
      <c r="M699" s="223"/>
      <c r="N699" s="224"/>
      <c r="O699" s="224"/>
      <c r="P699" s="224"/>
      <c r="Q699" s="224"/>
      <c r="R699" s="224"/>
      <c r="S699" s="224"/>
      <c r="T699" s="225"/>
      <c r="AT699" s="226" t="s">
        <v>152</v>
      </c>
      <c r="AU699" s="226" t="s">
        <v>85</v>
      </c>
      <c r="AV699" s="14" t="s">
        <v>149</v>
      </c>
      <c r="AW699" s="14" t="s">
        <v>31</v>
      </c>
      <c r="AX699" s="14" t="s">
        <v>83</v>
      </c>
      <c r="AY699" s="226" t="s">
        <v>141</v>
      </c>
    </row>
    <row r="700" spans="1:65" s="2" customFormat="1" ht="55.5" customHeight="1" x14ac:dyDescent="0.2">
      <c r="A700" s="34"/>
      <c r="B700" s="35"/>
      <c r="C700" s="238" t="s">
        <v>871</v>
      </c>
      <c r="D700" s="238" t="s">
        <v>204</v>
      </c>
      <c r="E700" s="239" t="s">
        <v>361</v>
      </c>
      <c r="F700" s="240" t="s">
        <v>362</v>
      </c>
      <c r="G700" s="241" t="s">
        <v>189</v>
      </c>
      <c r="H700" s="242">
        <v>1</v>
      </c>
      <c r="I700" s="243"/>
      <c r="J700" s="244">
        <f>ROUND(I700*H700,2)</f>
        <v>0</v>
      </c>
      <c r="K700" s="240" t="s">
        <v>147</v>
      </c>
      <c r="L700" s="39"/>
      <c r="M700" s="245" t="s">
        <v>1</v>
      </c>
      <c r="N700" s="246" t="s">
        <v>40</v>
      </c>
      <c r="O700" s="71"/>
      <c r="P700" s="196">
        <f>O700*H700</f>
        <v>0</v>
      </c>
      <c r="Q700" s="196">
        <v>0</v>
      </c>
      <c r="R700" s="196">
        <f>Q700*H700</f>
        <v>0</v>
      </c>
      <c r="S700" s="196">
        <v>0</v>
      </c>
      <c r="T700" s="197">
        <f>S700*H700</f>
        <v>0</v>
      </c>
      <c r="U700" s="34"/>
      <c r="V700" s="34"/>
      <c r="W700" s="34"/>
      <c r="X700" s="34"/>
      <c r="Y700" s="34"/>
      <c r="Z700" s="34"/>
      <c r="AA700" s="34"/>
      <c r="AB700" s="34"/>
      <c r="AC700" s="34"/>
      <c r="AD700" s="34"/>
      <c r="AE700" s="34"/>
      <c r="AR700" s="198" t="s">
        <v>182</v>
      </c>
      <c r="AT700" s="198" t="s">
        <v>204</v>
      </c>
      <c r="AU700" s="198" t="s">
        <v>85</v>
      </c>
      <c r="AY700" s="17" t="s">
        <v>141</v>
      </c>
      <c r="BE700" s="199">
        <f>IF(N700="základní",J700,0)</f>
        <v>0</v>
      </c>
      <c r="BF700" s="199">
        <f>IF(N700="snížená",J700,0)</f>
        <v>0</v>
      </c>
      <c r="BG700" s="199">
        <f>IF(N700="zákl. přenesená",J700,0)</f>
        <v>0</v>
      </c>
      <c r="BH700" s="199">
        <f>IF(N700="sníž. přenesená",J700,0)</f>
        <v>0</v>
      </c>
      <c r="BI700" s="199">
        <f>IF(N700="nulová",J700,0)</f>
        <v>0</v>
      </c>
      <c r="BJ700" s="17" t="s">
        <v>83</v>
      </c>
      <c r="BK700" s="199">
        <f>ROUND(I700*H700,2)</f>
        <v>0</v>
      </c>
      <c r="BL700" s="17" t="s">
        <v>182</v>
      </c>
      <c r="BM700" s="198" t="s">
        <v>872</v>
      </c>
    </row>
    <row r="701" spans="1:65" s="2" customFormat="1" ht="72" x14ac:dyDescent="0.2">
      <c r="A701" s="34"/>
      <c r="B701" s="35"/>
      <c r="C701" s="36"/>
      <c r="D701" s="200" t="s">
        <v>151</v>
      </c>
      <c r="E701" s="36"/>
      <c r="F701" s="201" t="s">
        <v>364</v>
      </c>
      <c r="G701" s="36"/>
      <c r="H701" s="36"/>
      <c r="I701" s="202"/>
      <c r="J701" s="36"/>
      <c r="K701" s="36"/>
      <c r="L701" s="39"/>
      <c r="M701" s="203"/>
      <c r="N701" s="204"/>
      <c r="O701" s="71"/>
      <c r="P701" s="71"/>
      <c r="Q701" s="71"/>
      <c r="R701" s="71"/>
      <c r="S701" s="71"/>
      <c r="T701" s="72"/>
      <c r="U701" s="34"/>
      <c r="V701" s="34"/>
      <c r="W701" s="34"/>
      <c r="X701" s="34"/>
      <c r="Y701" s="34"/>
      <c r="Z701" s="34"/>
      <c r="AA701" s="34"/>
      <c r="AB701" s="34"/>
      <c r="AC701" s="34"/>
      <c r="AD701" s="34"/>
      <c r="AE701" s="34"/>
      <c r="AT701" s="17" t="s">
        <v>151</v>
      </c>
      <c r="AU701" s="17" t="s">
        <v>85</v>
      </c>
    </row>
    <row r="702" spans="1:65" s="15" customFormat="1" x14ac:dyDescent="0.2">
      <c r="B702" s="227"/>
      <c r="C702" s="228"/>
      <c r="D702" s="200" t="s">
        <v>152</v>
      </c>
      <c r="E702" s="229" t="s">
        <v>1</v>
      </c>
      <c r="F702" s="230" t="s">
        <v>365</v>
      </c>
      <c r="G702" s="228"/>
      <c r="H702" s="229" t="s">
        <v>1</v>
      </c>
      <c r="I702" s="231"/>
      <c r="J702" s="228"/>
      <c r="K702" s="228"/>
      <c r="L702" s="232"/>
      <c r="M702" s="233"/>
      <c r="N702" s="234"/>
      <c r="O702" s="234"/>
      <c r="P702" s="234"/>
      <c r="Q702" s="234"/>
      <c r="R702" s="234"/>
      <c r="S702" s="234"/>
      <c r="T702" s="235"/>
      <c r="AT702" s="236" t="s">
        <v>152</v>
      </c>
      <c r="AU702" s="236" t="s">
        <v>85</v>
      </c>
      <c r="AV702" s="15" t="s">
        <v>83</v>
      </c>
      <c r="AW702" s="15" t="s">
        <v>31</v>
      </c>
      <c r="AX702" s="15" t="s">
        <v>75</v>
      </c>
      <c r="AY702" s="236" t="s">
        <v>141</v>
      </c>
    </row>
    <row r="703" spans="1:65" s="13" customFormat="1" x14ac:dyDescent="0.2">
      <c r="B703" s="205"/>
      <c r="C703" s="206"/>
      <c r="D703" s="200" t="s">
        <v>152</v>
      </c>
      <c r="E703" s="207" t="s">
        <v>1</v>
      </c>
      <c r="F703" s="208" t="s">
        <v>83</v>
      </c>
      <c r="G703" s="206"/>
      <c r="H703" s="209">
        <v>1</v>
      </c>
      <c r="I703" s="210"/>
      <c r="J703" s="206"/>
      <c r="K703" s="206"/>
      <c r="L703" s="211"/>
      <c r="M703" s="212"/>
      <c r="N703" s="213"/>
      <c r="O703" s="213"/>
      <c r="P703" s="213"/>
      <c r="Q703" s="213"/>
      <c r="R703" s="213"/>
      <c r="S703" s="213"/>
      <c r="T703" s="214"/>
      <c r="AT703" s="215" t="s">
        <v>152</v>
      </c>
      <c r="AU703" s="215" t="s">
        <v>85</v>
      </c>
      <c r="AV703" s="13" t="s">
        <v>85</v>
      </c>
      <c r="AW703" s="13" t="s">
        <v>31</v>
      </c>
      <c r="AX703" s="13" t="s">
        <v>75</v>
      </c>
      <c r="AY703" s="215" t="s">
        <v>141</v>
      </c>
    </row>
    <row r="704" spans="1:65" s="14" customFormat="1" x14ac:dyDescent="0.2">
      <c r="B704" s="216"/>
      <c r="C704" s="217"/>
      <c r="D704" s="200" t="s">
        <v>152</v>
      </c>
      <c r="E704" s="218" t="s">
        <v>1</v>
      </c>
      <c r="F704" s="219" t="s">
        <v>156</v>
      </c>
      <c r="G704" s="217"/>
      <c r="H704" s="220">
        <v>1</v>
      </c>
      <c r="I704" s="221"/>
      <c r="J704" s="217"/>
      <c r="K704" s="217"/>
      <c r="L704" s="222"/>
      <c r="M704" s="223"/>
      <c r="N704" s="224"/>
      <c r="O704" s="224"/>
      <c r="P704" s="224"/>
      <c r="Q704" s="224"/>
      <c r="R704" s="224"/>
      <c r="S704" s="224"/>
      <c r="T704" s="225"/>
      <c r="AT704" s="226" t="s">
        <v>152</v>
      </c>
      <c r="AU704" s="226" t="s">
        <v>85</v>
      </c>
      <c r="AV704" s="14" t="s">
        <v>149</v>
      </c>
      <c r="AW704" s="14" t="s">
        <v>31</v>
      </c>
      <c r="AX704" s="14" t="s">
        <v>83</v>
      </c>
      <c r="AY704" s="226" t="s">
        <v>141</v>
      </c>
    </row>
    <row r="705" spans="1:65" s="2" customFormat="1" ht="66.75" customHeight="1" x14ac:dyDescent="0.2">
      <c r="A705" s="34"/>
      <c r="B705" s="35"/>
      <c r="C705" s="238" t="s">
        <v>873</v>
      </c>
      <c r="D705" s="238" t="s">
        <v>204</v>
      </c>
      <c r="E705" s="239" t="s">
        <v>366</v>
      </c>
      <c r="F705" s="240" t="s">
        <v>367</v>
      </c>
      <c r="G705" s="241" t="s">
        <v>189</v>
      </c>
      <c r="H705" s="242">
        <v>590.43899999999996</v>
      </c>
      <c r="I705" s="243"/>
      <c r="J705" s="244">
        <f>ROUND(I705*H705,2)</f>
        <v>0</v>
      </c>
      <c r="K705" s="240" t="s">
        <v>147</v>
      </c>
      <c r="L705" s="39"/>
      <c r="M705" s="245" t="s">
        <v>1</v>
      </c>
      <c r="N705" s="246" t="s">
        <v>40</v>
      </c>
      <c r="O705" s="71"/>
      <c r="P705" s="196">
        <f>O705*H705</f>
        <v>0</v>
      </c>
      <c r="Q705" s="196">
        <v>0</v>
      </c>
      <c r="R705" s="196">
        <f>Q705*H705</f>
        <v>0</v>
      </c>
      <c r="S705" s="196">
        <v>0</v>
      </c>
      <c r="T705" s="197">
        <f>S705*H705</f>
        <v>0</v>
      </c>
      <c r="U705" s="34"/>
      <c r="V705" s="34"/>
      <c r="W705" s="34"/>
      <c r="X705" s="34"/>
      <c r="Y705" s="34"/>
      <c r="Z705" s="34"/>
      <c r="AA705" s="34"/>
      <c r="AB705" s="34"/>
      <c r="AC705" s="34"/>
      <c r="AD705" s="34"/>
      <c r="AE705" s="34"/>
      <c r="AR705" s="198" t="s">
        <v>182</v>
      </c>
      <c r="AT705" s="198" t="s">
        <v>204</v>
      </c>
      <c r="AU705" s="198" t="s">
        <v>85</v>
      </c>
      <c r="AY705" s="17" t="s">
        <v>141</v>
      </c>
      <c r="BE705" s="199">
        <f>IF(N705="základní",J705,0)</f>
        <v>0</v>
      </c>
      <c r="BF705" s="199">
        <f>IF(N705="snížená",J705,0)</f>
        <v>0</v>
      </c>
      <c r="BG705" s="199">
        <f>IF(N705="zákl. přenesená",J705,0)</f>
        <v>0</v>
      </c>
      <c r="BH705" s="199">
        <f>IF(N705="sníž. přenesená",J705,0)</f>
        <v>0</v>
      </c>
      <c r="BI705" s="199">
        <f>IF(N705="nulová",J705,0)</f>
        <v>0</v>
      </c>
      <c r="BJ705" s="17" t="s">
        <v>83</v>
      </c>
      <c r="BK705" s="199">
        <f>ROUND(I705*H705,2)</f>
        <v>0</v>
      </c>
      <c r="BL705" s="17" t="s">
        <v>182</v>
      </c>
      <c r="BM705" s="198" t="s">
        <v>874</v>
      </c>
    </row>
    <row r="706" spans="1:65" s="2" customFormat="1" ht="72" x14ac:dyDescent="0.2">
      <c r="A706" s="34"/>
      <c r="B706" s="35"/>
      <c r="C706" s="36"/>
      <c r="D706" s="200" t="s">
        <v>151</v>
      </c>
      <c r="E706" s="36"/>
      <c r="F706" s="201" t="s">
        <v>369</v>
      </c>
      <c r="G706" s="36"/>
      <c r="H706" s="36"/>
      <c r="I706" s="202"/>
      <c r="J706" s="36"/>
      <c r="K706" s="36"/>
      <c r="L706" s="39"/>
      <c r="M706" s="203"/>
      <c r="N706" s="204"/>
      <c r="O706" s="71"/>
      <c r="P706" s="71"/>
      <c r="Q706" s="71"/>
      <c r="R706" s="71"/>
      <c r="S706" s="71"/>
      <c r="T706" s="72"/>
      <c r="U706" s="34"/>
      <c r="V706" s="34"/>
      <c r="W706" s="34"/>
      <c r="X706" s="34"/>
      <c r="Y706" s="34"/>
      <c r="Z706" s="34"/>
      <c r="AA706" s="34"/>
      <c r="AB706" s="34"/>
      <c r="AC706" s="34"/>
      <c r="AD706" s="34"/>
      <c r="AE706" s="34"/>
      <c r="AT706" s="17" t="s">
        <v>151</v>
      </c>
      <c r="AU706" s="17" t="s">
        <v>85</v>
      </c>
    </row>
    <row r="707" spans="1:65" s="15" customFormat="1" x14ac:dyDescent="0.2">
      <c r="B707" s="227"/>
      <c r="C707" s="228"/>
      <c r="D707" s="200" t="s">
        <v>152</v>
      </c>
      <c r="E707" s="229" t="s">
        <v>1</v>
      </c>
      <c r="F707" s="230" t="s">
        <v>370</v>
      </c>
      <c r="G707" s="228"/>
      <c r="H707" s="229" t="s">
        <v>1</v>
      </c>
      <c r="I707" s="231"/>
      <c r="J707" s="228"/>
      <c r="K707" s="228"/>
      <c r="L707" s="232"/>
      <c r="M707" s="233"/>
      <c r="N707" s="234"/>
      <c r="O707" s="234"/>
      <c r="P707" s="234"/>
      <c r="Q707" s="234"/>
      <c r="R707" s="234"/>
      <c r="S707" s="234"/>
      <c r="T707" s="235"/>
      <c r="AT707" s="236" t="s">
        <v>152</v>
      </c>
      <c r="AU707" s="236" t="s">
        <v>85</v>
      </c>
      <c r="AV707" s="15" t="s">
        <v>83</v>
      </c>
      <c r="AW707" s="15" t="s">
        <v>31</v>
      </c>
      <c r="AX707" s="15" t="s">
        <v>75</v>
      </c>
      <c r="AY707" s="236" t="s">
        <v>141</v>
      </c>
    </row>
    <row r="708" spans="1:65" s="13" customFormat="1" x14ac:dyDescent="0.2">
      <c r="B708" s="205"/>
      <c r="C708" s="206"/>
      <c r="D708" s="200" t="s">
        <v>152</v>
      </c>
      <c r="E708" s="207" t="s">
        <v>1</v>
      </c>
      <c r="F708" s="208" t="s">
        <v>875</v>
      </c>
      <c r="G708" s="206"/>
      <c r="H708" s="209">
        <v>67.438999999999993</v>
      </c>
      <c r="I708" s="210"/>
      <c r="J708" s="206"/>
      <c r="K708" s="206"/>
      <c r="L708" s="211"/>
      <c r="M708" s="212"/>
      <c r="N708" s="213"/>
      <c r="O708" s="213"/>
      <c r="P708" s="213"/>
      <c r="Q708" s="213"/>
      <c r="R708" s="213"/>
      <c r="S708" s="213"/>
      <c r="T708" s="214"/>
      <c r="AT708" s="215" t="s">
        <v>152</v>
      </c>
      <c r="AU708" s="215" t="s">
        <v>85</v>
      </c>
      <c r="AV708" s="13" t="s">
        <v>85</v>
      </c>
      <c r="AW708" s="13" t="s">
        <v>31</v>
      </c>
      <c r="AX708" s="13" t="s">
        <v>75</v>
      </c>
      <c r="AY708" s="215" t="s">
        <v>141</v>
      </c>
    </row>
    <row r="709" spans="1:65" s="15" customFormat="1" ht="20" x14ac:dyDescent="0.2">
      <c r="B709" s="227"/>
      <c r="C709" s="228"/>
      <c r="D709" s="200" t="s">
        <v>152</v>
      </c>
      <c r="E709" s="229" t="s">
        <v>1</v>
      </c>
      <c r="F709" s="230" t="s">
        <v>372</v>
      </c>
      <c r="G709" s="228"/>
      <c r="H709" s="229" t="s">
        <v>1</v>
      </c>
      <c r="I709" s="231"/>
      <c r="J709" s="228"/>
      <c r="K709" s="228"/>
      <c r="L709" s="232"/>
      <c r="M709" s="233"/>
      <c r="N709" s="234"/>
      <c r="O709" s="234"/>
      <c r="P709" s="234"/>
      <c r="Q709" s="234"/>
      <c r="R709" s="234"/>
      <c r="S709" s="234"/>
      <c r="T709" s="235"/>
      <c r="AT709" s="236" t="s">
        <v>152</v>
      </c>
      <c r="AU709" s="236" t="s">
        <v>85</v>
      </c>
      <c r="AV709" s="15" t="s">
        <v>83</v>
      </c>
      <c r="AW709" s="15" t="s">
        <v>31</v>
      </c>
      <c r="AX709" s="15" t="s">
        <v>75</v>
      </c>
      <c r="AY709" s="236" t="s">
        <v>141</v>
      </c>
    </row>
    <row r="710" spans="1:65" s="13" customFormat="1" x14ac:dyDescent="0.2">
      <c r="B710" s="205"/>
      <c r="C710" s="206"/>
      <c r="D710" s="200" t="s">
        <v>152</v>
      </c>
      <c r="E710" s="207" t="s">
        <v>1</v>
      </c>
      <c r="F710" s="208" t="s">
        <v>876</v>
      </c>
      <c r="G710" s="206"/>
      <c r="H710" s="209">
        <v>515</v>
      </c>
      <c r="I710" s="210"/>
      <c r="J710" s="206"/>
      <c r="K710" s="206"/>
      <c r="L710" s="211"/>
      <c r="M710" s="212"/>
      <c r="N710" s="213"/>
      <c r="O710" s="213"/>
      <c r="P710" s="213"/>
      <c r="Q710" s="213"/>
      <c r="R710" s="213"/>
      <c r="S710" s="213"/>
      <c r="T710" s="214"/>
      <c r="AT710" s="215" t="s">
        <v>152</v>
      </c>
      <c r="AU710" s="215" t="s">
        <v>85</v>
      </c>
      <c r="AV710" s="13" t="s">
        <v>85</v>
      </c>
      <c r="AW710" s="13" t="s">
        <v>31</v>
      </c>
      <c r="AX710" s="13" t="s">
        <v>75</v>
      </c>
      <c r="AY710" s="215" t="s">
        <v>141</v>
      </c>
    </row>
    <row r="711" spans="1:65" s="15" customFormat="1" ht="20" x14ac:dyDescent="0.2">
      <c r="B711" s="227"/>
      <c r="C711" s="228"/>
      <c r="D711" s="200" t="s">
        <v>152</v>
      </c>
      <c r="E711" s="229" t="s">
        <v>1</v>
      </c>
      <c r="F711" s="230" t="s">
        <v>374</v>
      </c>
      <c r="G711" s="228"/>
      <c r="H711" s="229" t="s">
        <v>1</v>
      </c>
      <c r="I711" s="231"/>
      <c r="J711" s="228"/>
      <c r="K711" s="228"/>
      <c r="L711" s="232"/>
      <c r="M711" s="233"/>
      <c r="N711" s="234"/>
      <c r="O711" s="234"/>
      <c r="P711" s="234"/>
      <c r="Q711" s="234"/>
      <c r="R711" s="234"/>
      <c r="S711" s="234"/>
      <c r="T711" s="235"/>
      <c r="AT711" s="236" t="s">
        <v>152</v>
      </c>
      <c r="AU711" s="236" t="s">
        <v>85</v>
      </c>
      <c r="AV711" s="15" t="s">
        <v>83</v>
      </c>
      <c r="AW711" s="15" t="s">
        <v>31</v>
      </c>
      <c r="AX711" s="15" t="s">
        <v>75</v>
      </c>
      <c r="AY711" s="236" t="s">
        <v>141</v>
      </c>
    </row>
    <row r="712" spans="1:65" s="13" customFormat="1" x14ac:dyDescent="0.2">
      <c r="B712" s="205"/>
      <c r="C712" s="206"/>
      <c r="D712" s="200" t="s">
        <v>152</v>
      </c>
      <c r="E712" s="207" t="s">
        <v>1</v>
      </c>
      <c r="F712" s="208" t="s">
        <v>148</v>
      </c>
      <c r="G712" s="206"/>
      <c r="H712" s="209">
        <v>8</v>
      </c>
      <c r="I712" s="210"/>
      <c r="J712" s="206"/>
      <c r="K712" s="206"/>
      <c r="L712" s="211"/>
      <c r="M712" s="212"/>
      <c r="N712" s="213"/>
      <c r="O712" s="213"/>
      <c r="P712" s="213"/>
      <c r="Q712" s="213"/>
      <c r="R712" s="213"/>
      <c r="S712" s="213"/>
      <c r="T712" s="214"/>
      <c r="AT712" s="215" t="s">
        <v>152</v>
      </c>
      <c r="AU712" s="215" t="s">
        <v>85</v>
      </c>
      <c r="AV712" s="13" t="s">
        <v>85</v>
      </c>
      <c r="AW712" s="13" t="s">
        <v>31</v>
      </c>
      <c r="AX712" s="13" t="s">
        <v>75</v>
      </c>
      <c r="AY712" s="215" t="s">
        <v>141</v>
      </c>
    </row>
    <row r="713" spans="1:65" s="14" customFormat="1" x14ac:dyDescent="0.2">
      <c r="B713" s="216"/>
      <c r="C713" s="217"/>
      <c r="D713" s="200" t="s">
        <v>152</v>
      </c>
      <c r="E713" s="218" t="s">
        <v>1</v>
      </c>
      <c r="F713" s="219" t="s">
        <v>156</v>
      </c>
      <c r="G713" s="217"/>
      <c r="H713" s="220">
        <v>590.43899999999996</v>
      </c>
      <c r="I713" s="221"/>
      <c r="J713" s="217"/>
      <c r="K713" s="217"/>
      <c r="L713" s="222"/>
      <c r="M713" s="223"/>
      <c r="N713" s="224"/>
      <c r="O713" s="224"/>
      <c r="P713" s="224"/>
      <c r="Q713" s="224"/>
      <c r="R713" s="224"/>
      <c r="S713" s="224"/>
      <c r="T713" s="225"/>
      <c r="AT713" s="226" t="s">
        <v>152</v>
      </c>
      <c r="AU713" s="226" t="s">
        <v>85</v>
      </c>
      <c r="AV713" s="14" t="s">
        <v>149</v>
      </c>
      <c r="AW713" s="14" t="s">
        <v>31</v>
      </c>
      <c r="AX713" s="14" t="s">
        <v>83</v>
      </c>
      <c r="AY713" s="226" t="s">
        <v>141</v>
      </c>
    </row>
    <row r="714" spans="1:65" s="2" customFormat="1" ht="66.75" customHeight="1" x14ac:dyDescent="0.2">
      <c r="A714" s="34"/>
      <c r="B714" s="35"/>
      <c r="C714" s="238" t="s">
        <v>877</v>
      </c>
      <c r="D714" s="238" t="s">
        <v>204</v>
      </c>
      <c r="E714" s="239" t="s">
        <v>878</v>
      </c>
      <c r="F714" s="240" t="s">
        <v>879</v>
      </c>
      <c r="G714" s="241" t="s">
        <v>189</v>
      </c>
      <c r="H714" s="242">
        <v>185.02</v>
      </c>
      <c r="I714" s="243"/>
      <c r="J714" s="244">
        <f>ROUND(I714*H714,2)</f>
        <v>0</v>
      </c>
      <c r="K714" s="240" t="s">
        <v>147</v>
      </c>
      <c r="L714" s="39"/>
      <c r="M714" s="245" t="s">
        <v>1</v>
      </c>
      <c r="N714" s="246" t="s">
        <v>40</v>
      </c>
      <c r="O714" s="71"/>
      <c r="P714" s="196">
        <f>O714*H714</f>
        <v>0</v>
      </c>
      <c r="Q714" s="196">
        <v>0</v>
      </c>
      <c r="R714" s="196">
        <f>Q714*H714</f>
        <v>0</v>
      </c>
      <c r="S714" s="196">
        <v>0</v>
      </c>
      <c r="T714" s="197">
        <f>S714*H714</f>
        <v>0</v>
      </c>
      <c r="U714" s="34"/>
      <c r="V714" s="34"/>
      <c r="W714" s="34"/>
      <c r="X714" s="34"/>
      <c r="Y714" s="34"/>
      <c r="Z714" s="34"/>
      <c r="AA714" s="34"/>
      <c r="AB714" s="34"/>
      <c r="AC714" s="34"/>
      <c r="AD714" s="34"/>
      <c r="AE714" s="34"/>
      <c r="AR714" s="198" t="s">
        <v>182</v>
      </c>
      <c r="AT714" s="198" t="s">
        <v>204</v>
      </c>
      <c r="AU714" s="198" t="s">
        <v>85</v>
      </c>
      <c r="AY714" s="17" t="s">
        <v>141</v>
      </c>
      <c r="BE714" s="199">
        <f>IF(N714="základní",J714,0)</f>
        <v>0</v>
      </c>
      <c r="BF714" s="199">
        <f>IF(N714="snížená",J714,0)</f>
        <v>0</v>
      </c>
      <c r="BG714" s="199">
        <f>IF(N714="zákl. přenesená",J714,0)</f>
        <v>0</v>
      </c>
      <c r="BH714" s="199">
        <f>IF(N714="sníž. přenesená",J714,0)</f>
        <v>0</v>
      </c>
      <c r="BI714" s="199">
        <f>IF(N714="nulová",J714,0)</f>
        <v>0</v>
      </c>
      <c r="BJ714" s="17" t="s">
        <v>83</v>
      </c>
      <c r="BK714" s="199">
        <f>ROUND(I714*H714,2)</f>
        <v>0</v>
      </c>
      <c r="BL714" s="17" t="s">
        <v>182</v>
      </c>
      <c r="BM714" s="198" t="s">
        <v>880</v>
      </c>
    </row>
    <row r="715" spans="1:65" s="2" customFormat="1" ht="72" x14ac:dyDescent="0.2">
      <c r="A715" s="34"/>
      <c r="B715" s="35"/>
      <c r="C715" s="36"/>
      <c r="D715" s="200" t="s">
        <v>151</v>
      </c>
      <c r="E715" s="36"/>
      <c r="F715" s="201" t="s">
        <v>881</v>
      </c>
      <c r="G715" s="36"/>
      <c r="H715" s="36"/>
      <c r="I715" s="202"/>
      <c r="J715" s="36"/>
      <c r="K715" s="36"/>
      <c r="L715" s="39"/>
      <c r="M715" s="203"/>
      <c r="N715" s="204"/>
      <c r="O715" s="71"/>
      <c r="P715" s="71"/>
      <c r="Q715" s="71"/>
      <c r="R715" s="71"/>
      <c r="S715" s="71"/>
      <c r="T715" s="72"/>
      <c r="U715" s="34"/>
      <c r="V715" s="34"/>
      <c r="W715" s="34"/>
      <c r="X715" s="34"/>
      <c r="Y715" s="34"/>
      <c r="Z715" s="34"/>
      <c r="AA715" s="34"/>
      <c r="AB715" s="34"/>
      <c r="AC715" s="34"/>
      <c r="AD715" s="34"/>
      <c r="AE715" s="34"/>
      <c r="AT715" s="17" t="s">
        <v>151</v>
      </c>
      <c r="AU715" s="17" t="s">
        <v>85</v>
      </c>
    </row>
    <row r="716" spans="1:65" s="15" customFormat="1" x14ac:dyDescent="0.2">
      <c r="B716" s="227"/>
      <c r="C716" s="228"/>
      <c r="D716" s="200" t="s">
        <v>152</v>
      </c>
      <c r="E716" s="229" t="s">
        <v>1</v>
      </c>
      <c r="F716" s="230" t="s">
        <v>882</v>
      </c>
      <c r="G716" s="228"/>
      <c r="H716" s="229" t="s">
        <v>1</v>
      </c>
      <c r="I716" s="231"/>
      <c r="J716" s="228"/>
      <c r="K716" s="228"/>
      <c r="L716" s="232"/>
      <c r="M716" s="233"/>
      <c r="N716" s="234"/>
      <c r="O716" s="234"/>
      <c r="P716" s="234"/>
      <c r="Q716" s="234"/>
      <c r="R716" s="234"/>
      <c r="S716" s="234"/>
      <c r="T716" s="235"/>
      <c r="AT716" s="236" t="s">
        <v>152</v>
      </c>
      <c r="AU716" s="236" t="s">
        <v>85</v>
      </c>
      <c r="AV716" s="15" t="s">
        <v>83</v>
      </c>
      <c r="AW716" s="15" t="s">
        <v>31</v>
      </c>
      <c r="AX716" s="15" t="s">
        <v>75</v>
      </c>
      <c r="AY716" s="236" t="s">
        <v>141</v>
      </c>
    </row>
    <row r="717" spans="1:65" s="13" customFormat="1" x14ac:dyDescent="0.2">
      <c r="B717" s="205"/>
      <c r="C717" s="206"/>
      <c r="D717" s="200" t="s">
        <v>152</v>
      </c>
      <c r="E717" s="207" t="s">
        <v>1</v>
      </c>
      <c r="F717" s="208" t="s">
        <v>883</v>
      </c>
      <c r="G717" s="206"/>
      <c r="H717" s="209">
        <v>185.02</v>
      </c>
      <c r="I717" s="210"/>
      <c r="J717" s="206"/>
      <c r="K717" s="206"/>
      <c r="L717" s="211"/>
      <c r="M717" s="212"/>
      <c r="N717" s="213"/>
      <c r="O717" s="213"/>
      <c r="P717" s="213"/>
      <c r="Q717" s="213"/>
      <c r="R717" s="213"/>
      <c r="S717" s="213"/>
      <c r="T717" s="214"/>
      <c r="AT717" s="215" t="s">
        <v>152</v>
      </c>
      <c r="AU717" s="215" t="s">
        <v>85</v>
      </c>
      <c r="AV717" s="13" t="s">
        <v>85</v>
      </c>
      <c r="AW717" s="13" t="s">
        <v>31</v>
      </c>
      <c r="AX717" s="13" t="s">
        <v>75</v>
      </c>
      <c r="AY717" s="215" t="s">
        <v>141</v>
      </c>
    </row>
    <row r="718" spans="1:65" s="14" customFormat="1" x14ac:dyDescent="0.2">
      <c r="B718" s="216"/>
      <c r="C718" s="217"/>
      <c r="D718" s="200" t="s">
        <v>152</v>
      </c>
      <c r="E718" s="218" t="s">
        <v>1</v>
      </c>
      <c r="F718" s="219" t="s">
        <v>156</v>
      </c>
      <c r="G718" s="217"/>
      <c r="H718" s="220">
        <v>185.02</v>
      </c>
      <c r="I718" s="221"/>
      <c r="J718" s="217"/>
      <c r="K718" s="217"/>
      <c r="L718" s="222"/>
      <c r="M718" s="223"/>
      <c r="N718" s="224"/>
      <c r="O718" s="224"/>
      <c r="P718" s="224"/>
      <c r="Q718" s="224"/>
      <c r="R718" s="224"/>
      <c r="S718" s="224"/>
      <c r="T718" s="225"/>
      <c r="AT718" s="226" t="s">
        <v>152</v>
      </c>
      <c r="AU718" s="226" t="s">
        <v>85</v>
      </c>
      <c r="AV718" s="14" t="s">
        <v>149</v>
      </c>
      <c r="AW718" s="14" t="s">
        <v>31</v>
      </c>
      <c r="AX718" s="14" t="s">
        <v>83</v>
      </c>
      <c r="AY718" s="226" t="s">
        <v>141</v>
      </c>
    </row>
    <row r="719" spans="1:65" s="2" customFormat="1" ht="49" customHeight="1" x14ac:dyDescent="0.2">
      <c r="A719" s="34"/>
      <c r="B719" s="35"/>
      <c r="C719" s="238" t="s">
        <v>884</v>
      </c>
      <c r="D719" s="238" t="s">
        <v>204</v>
      </c>
      <c r="E719" s="239" t="s">
        <v>885</v>
      </c>
      <c r="F719" s="240" t="s">
        <v>886</v>
      </c>
      <c r="G719" s="241" t="s">
        <v>189</v>
      </c>
      <c r="H719" s="242">
        <v>74.849000000000004</v>
      </c>
      <c r="I719" s="243"/>
      <c r="J719" s="244">
        <f>ROUND(I719*H719,2)</f>
        <v>0</v>
      </c>
      <c r="K719" s="240" t="s">
        <v>147</v>
      </c>
      <c r="L719" s="39"/>
      <c r="M719" s="245" t="s">
        <v>1</v>
      </c>
      <c r="N719" s="246" t="s">
        <v>40</v>
      </c>
      <c r="O719" s="71"/>
      <c r="P719" s="196">
        <f>O719*H719</f>
        <v>0</v>
      </c>
      <c r="Q719" s="196">
        <v>0</v>
      </c>
      <c r="R719" s="196">
        <f>Q719*H719</f>
        <v>0</v>
      </c>
      <c r="S719" s="196">
        <v>0</v>
      </c>
      <c r="T719" s="197">
        <f>S719*H719</f>
        <v>0</v>
      </c>
      <c r="U719" s="34"/>
      <c r="V719" s="34"/>
      <c r="W719" s="34"/>
      <c r="X719" s="34"/>
      <c r="Y719" s="34"/>
      <c r="Z719" s="34"/>
      <c r="AA719" s="34"/>
      <c r="AB719" s="34"/>
      <c r="AC719" s="34"/>
      <c r="AD719" s="34"/>
      <c r="AE719" s="34"/>
      <c r="AR719" s="198" t="s">
        <v>182</v>
      </c>
      <c r="AT719" s="198" t="s">
        <v>204</v>
      </c>
      <c r="AU719" s="198" t="s">
        <v>85</v>
      </c>
      <c r="AY719" s="17" t="s">
        <v>141</v>
      </c>
      <c r="BE719" s="199">
        <f>IF(N719="základní",J719,0)</f>
        <v>0</v>
      </c>
      <c r="BF719" s="199">
        <f>IF(N719="snížená",J719,0)</f>
        <v>0</v>
      </c>
      <c r="BG719" s="199">
        <f>IF(N719="zákl. přenesená",J719,0)</f>
        <v>0</v>
      </c>
      <c r="BH719" s="199">
        <f>IF(N719="sníž. přenesená",J719,0)</f>
        <v>0</v>
      </c>
      <c r="BI719" s="199">
        <f>IF(N719="nulová",J719,0)</f>
        <v>0</v>
      </c>
      <c r="BJ719" s="17" t="s">
        <v>83</v>
      </c>
      <c r="BK719" s="199">
        <f>ROUND(I719*H719,2)</f>
        <v>0</v>
      </c>
      <c r="BL719" s="17" t="s">
        <v>182</v>
      </c>
      <c r="BM719" s="198" t="s">
        <v>887</v>
      </c>
    </row>
    <row r="720" spans="1:65" s="2" customFormat="1" ht="90" x14ac:dyDescent="0.2">
      <c r="A720" s="34"/>
      <c r="B720" s="35"/>
      <c r="C720" s="36"/>
      <c r="D720" s="200" t="s">
        <v>151</v>
      </c>
      <c r="E720" s="36"/>
      <c r="F720" s="201" t="s">
        <v>888</v>
      </c>
      <c r="G720" s="36"/>
      <c r="H720" s="36"/>
      <c r="I720" s="202"/>
      <c r="J720" s="36"/>
      <c r="K720" s="36"/>
      <c r="L720" s="39"/>
      <c r="M720" s="203"/>
      <c r="N720" s="204"/>
      <c r="O720" s="71"/>
      <c r="P720" s="71"/>
      <c r="Q720" s="71"/>
      <c r="R720" s="71"/>
      <c r="S720" s="71"/>
      <c r="T720" s="72"/>
      <c r="U720" s="34"/>
      <c r="V720" s="34"/>
      <c r="W720" s="34"/>
      <c r="X720" s="34"/>
      <c r="Y720" s="34"/>
      <c r="Z720" s="34"/>
      <c r="AA720" s="34"/>
      <c r="AB720" s="34"/>
      <c r="AC720" s="34"/>
      <c r="AD720" s="34"/>
      <c r="AE720" s="34"/>
      <c r="AT720" s="17" t="s">
        <v>151</v>
      </c>
      <c r="AU720" s="17" t="s">
        <v>85</v>
      </c>
    </row>
    <row r="721" spans="1:65" s="15" customFormat="1" x14ac:dyDescent="0.2">
      <c r="B721" s="227"/>
      <c r="C721" s="228"/>
      <c r="D721" s="200" t="s">
        <v>152</v>
      </c>
      <c r="E721" s="229" t="s">
        <v>1</v>
      </c>
      <c r="F721" s="230" t="s">
        <v>889</v>
      </c>
      <c r="G721" s="228"/>
      <c r="H721" s="229" t="s">
        <v>1</v>
      </c>
      <c r="I721" s="231"/>
      <c r="J721" s="228"/>
      <c r="K721" s="228"/>
      <c r="L721" s="232"/>
      <c r="M721" s="233"/>
      <c r="N721" s="234"/>
      <c r="O721" s="234"/>
      <c r="P721" s="234"/>
      <c r="Q721" s="234"/>
      <c r="R721" s="234"/>
      <c r="S721" s="234"/>
      <c r="T721" s="235"/>
      <c r="AT721" s="236" t="s">
        <v>152</v>
      </c>
      <c r="AU721" s="236" t="s">
        <v>85</v>
      </c>
      <c r="AV721" s="15" t="s">
        <v>83</v>
      </c>
      <c r="AW721" s="15" t="s">
        <v>31</v>
      </c>
      <c r="AX721" s="15" t="s">
        <v>75</v>
      </c>
      <c r="AY721" s="236" t="s">
        <v>141</v>
      </c>
    </row>
    <row r="722" spans="1:65" s="13" customFormat="1" x14ac:dyDescent="0.2">
      <c r="B722" s="205"/>
      <c r="C722" s="206"/>
      <c r="D722" s="200" t="s">
        <v>152</v>
      </c>
      <c r="E722" s="207" t="s">
        <v>1</v>
      </c>
      <c r="F722" s="208" t="s">
        <v>890</v>
      </c>
      <c r="G722" s="206"/>
      <c r="H722" s="209">
        <v>74.849000000000004</v>
      </c>
      <c r="I722" s="210"/>
      <c r="J722" s="206"/>
      <c r="K722" s="206"/>
      <c r="L722" s="211"/>
      <c r="M722" s="212"/>
      <c r="N722" s="213"/>
      <c r="O722" s="213"/>
      <c r="P722" s="213"/>
      <c r="Q722" s="213"/>
      <c r="R722" s="213"/>
      <c r="S722" s="213"/>
      <c r="T722" s="214"/>
      <c r="AT722" s="215" t="s">
        <v>152</v>
      </c>
      <c r="AU722" s="215" t="s">
        <v>85</v>
      </c>
      <c r="AV722" s="13" t="s">
        <v>85</v>
      </c>
      <c r="AW722" s="13" t="s">
        <v>31</v>
      </c>
      <c r="AX722" s="13" t="s">
        <v>75</v>
      </c>
      <c r="AY722" s="215" t="s">
        <v>141</v>
      </c>
    </row>
    <row r="723" spans="1:65" s="14" customFormat="1" x14ac:dyDescent="0.2">
      <c r="B723" s="216"/>
      <c r="C723" s="217"/>
      <c r="D723" s="200" t="s">
        <v>152</v>
      </c>
      <c r="E723" s="218" t="s">
        <v>1</v>
      </c>
      <c r="F723" s="219" t="s">
        <v>156</v>
      </c>
      <c r="G723" s="217"/>
      <c r="H723" s="220">
        <v>74.849000000000004</v>
      </c>
      <c r="I723" s="221"/>
      <c r="J723" s="217"/>
      <c r="K723" s="217"/>
      <c r="L723" s="222"/>
      <c r="M723" s="223"/>
      <c r="N723" s="224"/>
      <c r="O723" s="224"/>
      <c r="P723" s="224"/>
      <c r="Q723" s="224"/>
      <c r="R723" s="224"/>
      <c r="S723" s="224"/>
      <c r="T723" s="225"/>
      <c r="AT723" s="226" t="s">
        <v>152</v>
      </c>
      <c r="AU723" s="226" t="s">
        <v>85</v>
      </c>
      <c r="AV723" s="14" t="s">
        <v>149</v>
      </c>
      <c r="AW723" s="14" t="s">
        <v>31</v>
      </c>
      <c r="AX723" s="14" t="s">
        <v>83</v>
      </c>
      <c r="AY723" s="226" t="s">
        <v>141</v>
      </c>
    </row>
    <row r="724" spans="1:65" s="2" customFormat="1" ht="49" customHeight="1" x14ac:dyDescent="0.2">
      <c r="A724" s="34"/>
      <c r="B724" s="35"/>
      <c r="C724" s="238" t="s">
        <v>891</v>
      </c>
      <c r="D724" s="238" t="s">
        <v>204</v>
      </c>
      <c r="E724" s="239" t="s">
        <v>377</v>
      </c>
      <c r="F724" s="240" t="s">
        <v>378</v>
      </c>
      <c r="G724" s="241" t="s">
        <v>189</v>
      </c>
      <c r="H724" s="242">
        <v>3246.8679999999999</v>
      </c>
      <c r="I724" s="243"/>
      <c r="J724" s="244">
        <f>ROUND(I724*H724,2)</f>
        <v>0</v>
      </c>
      <c r="K724" s="240" t="s">
        <v>147</v>
      </c>
      <c r="L724" s="39"/>
      <c r="M724" s="245" t="s">
        <v>1</v>
      </c>
      <c r="N724" s="246" t="s">
        <v>40</v>
      </c>
      <c r="O724" s="71"/>
      <c r="P724" s="196">
        <f>O724*H724</f>
        <v>0</v>
      </c>
      <c r="Q724" s="196">
        <v>0</v>
      </c>
      <c r="R724" s="196">
        <f>Q724*H724</f>
        <v>0</v>
      </c>
      <c r="S724" s="196">
        <v>0</v>
      </c>
      <c r="T724" s="197">
        <f>S724*H724</f>
        <v>0</v>
      </c>
      <c r="U724" s="34"/>
      <c r="V724" s="34"/>
      <c r="W724" s="34"/>
      <c r="X724" s="34"/>
      <c r="Y724" s="34"/>
      <c r="Z724" s="34"/>
      <c r="AA724" s="34"/>
      <c r="AB724" s="34"/>
      <c r="AC724" s="34"/>
      <c r="AD724" s="34"/>
      <c r="AE724" s="34"/>
      <c r="AR724" s="198" t="s">
        <v>182</v>
      </c>
      <c r="AT724" s="198" t="s">
        <v>204</v>
      </c>
      <c r="AU724" s="198" t="s">
        <v>85</v>
      </c>
      <c r="AY724" s="17" t="s">
        <v>141</v>
      </c>
      <c r="BE724" s="199">
        <f>IF(N724="základní",J724,0)</f>
        <v>0</v>
      </c>
      <c r="BF724" s="199">
        <f>IF(N724="snížená",J724,0)</f>
        <v>0</v>
      </c>
      <c r="BG724" s="199">
        <f>IF(N724="zákl. přenesená",J724,0)</f>
        <v>0</v>
      </c>
      <c r="BH724" s="199">
        <f>IF(N724="sníž. přenesená",J724,0)</f>
        <v>0</v>
      </c>
      <c r="BI724" s="199">
        <f>IF(N724="nulová",J724,0)</f>
        <v>0</v>
      </c>
      <c r="BJ724" s="17" t="s">
        <v>83</v>
      </c>
      <c r="BK724" s="199">
        <f>ROUND(I724*H724,2)</f>
        <v>0</v>
      </c>
      <c r="BL724" s="17" t="s">
        <v>182</v>
      </c>
      <c r="BM724" s="198" t="s">
        <v>892</v>
      </c>
    </row>
    <row r="725" spans="1:65" s="2" customFormat="1" ht="90" x14ac:dyDescent="0.2">
      <c r="A725" s="34"/>
      <c r="B725" s="35"/>
      <c r="C725" s="36"/>
      <c r="D725" s="200" t="s">
        <v>151</v>
      </c>
      <c r="E725" s="36"/>
      <c r="F725" s="201" t="s">
        <v>380</v>
      </c>
      <c r="G725" s="36"/>
      <c r="H725" s="36"/>
      <c r="I725" s="202"/>
      <c r="J725" s="36"/>
      <c r="K725" s="36"/>
      <c r="L725" s="39"/>
      <c r="M725" s="203"/>
      <c r="N725" s="204"/>
      <c r="O725" s="71"/>
      <c r="P725" s="71"/>
      <c r="Q725" s="71"/>
      <c r="R725" s="71"/>
      <c r="S725" s="71"/>
      <c r="T725" s="72"/>
      <c r="U725" s="34"/>
      <c r="V725" s="34"/>
      <c r="W725" s="34"/>
      <c r="X725" s="34"/>
      <c r="Y725" s="34"/>
      <c r="Z725" s="34"/>
      <c r="AA725" s="34"/>
      <c r="AB725" s="34"/>
      <c r="AC725" s="34"/>
      <c r="AD725" s="34"/>
      <c r="AE725" s="34"/>
      <c r="AT725" s="17" t="s">
        <v>151</v>
      </c>
      <c r="AU725" s="17" t="s">
        <v>85</v>
      </c>
    </row>
    <row r="726" spans="1:65" s="15" customFormat="1" x14ac:dyDescent="0.2">
      <c r="B726" s="227"/>
      <c r="C726" s="228"/>
      <c r="D726" s="200" t="s">
        <v>152</v>
      </c>
      <c r="E726" s="229" t="s">
        <v>1</v>
      </c>
      <c r="F726" s="230" t="s">
        <v>893</v>
      </c>
      <c r="G726" s="228"/>
      <c r="H726" s="229" t="s">
        <v>1</v>
      </c>
      <c r="I726" s="231"/>
      <c r="J726" s="228"/>
      <c r="K726" s="228"/>
      <c r="L726" s="232"/>
      <c r="M726" s="233"/>
      <c r="N726" s="234"/>
      <c r="O726" s="234"/>
      <c r="P726" s="234"/>
      <c r="Q726" s="234"/>
      <c r="R726" s="234"/>
      <c r="S726" s="234"/>
      <c r="T726" s="235"/>
      <c r="AT726" s="236" t="s">
        <v>152</v>
      </c>
      <c r="AU726" s="236" t="s">
        <v>85</v>
      </c>
      <c r="AV726" s="15" t="s">
        <v>83</v>
      </c>
      <c r="AW726" s="15" t="s">
        <v>31</v>
      </c>
      <c r="AX726" s="15" t="s">
        <v>75</v>
      </c>
      <c r="AY726" s="236" t="s">
        <v>141</v>
      </c>
    </row>
    <row r="727" spans="1:65" s="13" customFormat="1" x14ac:dyDescent="0.2">
      <c r="B727" s="205"/>
      <c r="C727" s="206"/>
      <c r="D727" s="200" t="s">
        <v>152</v>
      </c>
      <c r="E727" s="207" t="s">
        <v>1</v>
      </c>
      <c r="F727" s="208" t="s">
        <v>894</v>
      </c>
      <c r="G727" s="206"/>
      <c r="H727" s="209">
        <v>3192.498</v>
      </c>
      <c r="I727" s="210"/>
      <c r="J727" s="206"/>
      <c r="K727" s="206"/>
      <c r="L727" s="211"/>
      <c r="M727" s="212"/>
      <c r="N727" s="213"/>
      <c r="O727" s="213"/>
      <c r="P727" s="213"/>
      <c r="Q727" s="213"/>
      <c r="R727" s="213"/>
      <c r="S727" s="213"/>
      <c r="T727" s="214"/>
      <c r="AT727" s="215" t="s">
        <v>152</v>
      </c>
      <c r="AU727" s="215" t="s">
        <v>85</v>
      </c>
      <c r="AV727" s="13" t="s">
        <v>85</v>
      </c>
      <c r="AW727" s="13" t="s">
        <v>31</v>
      </c>
      <c r="AX727" s="13" t="s">
        <v>75</v>
      </c>
      <c r="AY727" s="215" t="s">
        <v>141</v>
      </c>
    </row>
    <row r="728" spans="1:65" s="15" customFormat="1" x14ac:dyDescent="0.2">
      <c r="B728" s="227"/>
      <c r="C728" s="228"/>
      <c r="D728" s="200" t="s">
        <v>152</v>
      </c>
      <c r="E728" s="229" t="s">
        <v>1</v>
      </c>
      <c r="F728" s="230" t="s">
        <v>895</v>
      </c>
      <c r="G728" s="228"/>
      <c r="H728" s="229" t="s">
        <v>1</v>
      </c>
      <c r="I728" s="231"/>
      <c r="J728" s="228"/>
      <c r="K728" s="228"/>
      <c r="L728" s="232"/>
      <c r="M728" s="233"/>
      <c r="N728" s="234"/>
      <c r="O728" s="234"/>
      <c r="P728" s="234"/>
      <c r="Q728" s="234"/>
      <c r="R728" s="234"/>
      <c r="S728" s="234"/>
      <c r="T728" s="235"/>
      <c r="AT728" s="236" t="s">
        <v>152</v>
      </c>
      <c r="AU728" s="236" t="s">
        <v>85</v>
      </c>
      <c r="AV728" s="15" t="s">
        <v>83</v>
      </c>
      <c r="AW728" s="15" t="s">
        <v>31</v>
      </c>
      <c r="AX728" s="15" t="s">
        <v>75</v>
      </c>
      <c r="AY728" s="236" t="s">
        <v>141</v>
      </c>
    </row>
    <row r="729" spans="1:65" s="13" customFormat="1" x14ac:dyDescent="0.2">
      <c r="B729" s="205"/>
      <c r="C729" s="206"/>
      <c r="D729" s="200" t="s">
        <v>152</v>
      </c>
      <c r="E729" s="207" t="s">
        <v>1</v>
      </c>
      <c r="F729" s="208" t="s">
        <v>896</v>
      </c>
      <c r="G729" s="206"/>
      <c r="H729" s="209">
        <v>31.722000000000001</v>
      </c>
      <c r="I729" s="210"/>
      <c r="J729" s="206"/>
      <c r="K729" s="206"/>
      <c r="L729" s="211"/>
      <c r="M729" s="212"/>
      <c r="N729" s="213"/>
      <c r="O729" s="213"/>
      <c r="P729" s="213"/>
      <c r="Q729" s="213"/>
      <c r="R729" s="213"/>
      <c r="S729" s="213"/>
      <c r="T729" s="214"/>
      <c r="AT729" s="215" t="s">
        <v>152</v>
      </c>
      <c r="AU729" s="215" t="s">
        <v>85</v>
      </c>
      <c r="AV729" s="13" t="s">
        <v>85</v>
      </c>
      <c r="AW729" s="13" t="s">
        <v>31</v>
      </c>
      <c r="AX729" s="13" t="s">
        <v>75</v>
      </c>
      <c r="AY729" s="215" t="s">
        <v>141</v>
      </c>
    </row>
    <row r="730" spans="1:65" s="15" customFormat="1" x14ac:dyDescent="0.2">
      <c r="B730" s="227"/>
      <c r="C730" s="228"/>
      <c r="D730" s="200" t="s">
        <v>152</v>
      </c>
      <c r="E730" s="229" t="s">
        <v>1</v>
      </c>
      <c r="F730" s="230" t="s">
        <v>897</v>
      </c>
      <c r="G730" s="228"/>
      <c r="H730" s="229" t="s">
        <v>1</v>
      </c>
      <c r="I730" s="231"/>
      <c r="J730" s="228"/>
      <c r="K730" s="228"/>
      <c r="L730" s="232"/>
      <c r="M730" s="233"/>
      <c r="N730" s="234"/>
      <c r="O730" s="234"/>
      <c r="P730" s="234"/>
      <c r="Q730" s="234"/>
      <c r="R730" s="234"/>
      <c r="S730" s="234"/>
      <c r="T730" s="235"/>
      <c r="AT730" s="236" t="s">
        <v>152</v>
      </c>
      <c r="AU730" s="236" t="s">
        <v>85</v>
      </c>
      <c r="AV730" s="15" t="s">
        <v>83</v>
      </c>
      <c r="AW730" s="15" t="s">
        <v>31</v>
      </c>
      <c r="AX730" s="15" t="s">
        <v>75</v>
      </c>
      <c r="AY730" s="236" t="s">
        <v>141</v>
      </c>
    </row>
    <row r="731" spans="1:65" s="13" customFormat="1" x14ac:dyDescent="0.2">
      <c r="B731" s="205"/>
      <c r="C731" s="206"/>
      <c r="D731" s="200" t="s">
        <v>152</v>
      </c>
      <c r="E731" s="207" t="s">
        <v>1</v>
      </c>
      <c r="F731" s="208" t="s">
        <v>898</v>
      </c>
      <c r="G731" s="206"/>
      <c r="H731" s="209">
        <v>22.648</v>
      </c>
      <c r="I731" s="210"/>
      <c r="J731" s="206"/>
      <c r="K731" s="206"/>
      <c r="L731" s="211"/>
      <c r="M731" s="212"/>
      <c r="N731" s="213"/>
      <c r="O731" s="213"/>
      <c r="P731" s="213"/>
      <c r="Q731" s="213"/>
      <c r="R731" s="213"/>
      <c r="S731" s="213"/>
      <c r="T731" s="214"/>
      <c r="AT731" s="215" t="s">
        <v>152</v>
      </c>
      <c r="AU731" s="215" t="s">
        <v>85</v>
      </c>
      <c r="AV731" s="13" t="s">
        <v>85</v>
      </c>
      <c r="AW731" s="13" t="s">
        <v>31</v>
      </c>
      <c r="AX731" s="13" t="s">
        <v>75</v>
      </c>
      <c r="AY731" s="215" t="s">
        <v>141</v>
      </c>
    </row>
    <row r="732" spans="1:65" s="14" customFormat="1" x14ac:dyDescent="0.2">
      <c r="B732" s="216"/>
      <c r="C732" s="217"/>
      <c r="D732" s="200" t="s">
        <v>152</v>
      </c>
      <c r="E732" s="218" t="s">
        <v>1</v>
      </c>
      <c r="F732" s="219" t="s">
        <v>156</v>
      </c>
      <c r="G732" s="217"/>
      <c r="H732" s="220">
        <v>3246.8679999999999</v>
      </c>
      <c r="I732" s="221"/>
      <c r="J732" s="217"/>
      <c r="K732" s="217"/>
      <c r="L732" s="222"/>
      <c r="M732" s="223"/>
      <c r="N732" s="224"/>
      <c r="O732" s="224"/>
      <c r="P732" s="224"/>
      <c r="Q732" s="224"/>
      <c r="R732" s="224"/>
      <c r="S732" s="224"/>
      <c r="T732" s="225"/>
      <c r="AT732" s="226" t="s">
        <v>152</v>
      </c>
      <c r="AU732" s="226" t="s">
        <v>85</v>
      </c>
      <c r="AV732" s="14" t="s">
        <v>149</v>
      </c>
      <c r="AW732" s="14" t="s">
        <v>31</v>
      </c>
      <c r="AX732" s="14" t="s">
        <v>83</v>
      </c>
      <c r="AY732" s="226" t="s">
        <v>141</v>
      </c>
    </row>
    <row r="733" spans="1:65" s="2" customFormat="1" ht="62.75" customHeight="1" x14ac:dyDescent="0.2">
      <c r="A733" s="34"/>
      <c r="B733" s="35"/>
      <c r="C733" s="238" t="s">
        <v>899</v>
      </c>
      <c r="D733" s="238" t="s">
        <v>204</v>
      </c>
      <c r="E733" s="239" t="s">
        <v>900</v>
      </c>
      <c r="F733" s="240" t="s">
        <v>901</v>
      </c>
      <c r="G733" s="241" t="s">
        <v>189</v>
      </c>
      <c r="H733" s="242">
        <v>21</v>
      </c>
      <c r="I733" s="243"/>
      <c r="J733" s="244">
        <f>ROUND(I733*H733,2)</f>
        <v>0</v>
      </c>
      <c r="K733" s="240" t="s">
        <v>147</v>
      </c>
      <c r="L733" s="39"/>
      <c r="M733" s="245" t="s">
        <v>1</v>
      </c>
      <c r="N733" s="246" t="s">
        <v>40</v>
      </c>
      <c r="O733" s="71"/>
      <c r="P733" s="196">
        <f>O733*H733</f>
        <v>0</v>
      </c>
      <c r="Q733" s="196">
        <v>0</v>
      </c>
      <c r="R733" s="196">
        <f>Q733*H733</f>
        <v>0</v>
      </c>
      <c r="S733" s="196">
        <v>0</v>
      </c>
      <c r="T733" s="197">
        <f>S733*H733</f>
        <v>0</v>
      </c>
      <c r="U733" s="34"/>
      <c r="V733" s="34"/>
      <c r="W733" s="34"/>
      <c r="X733" s="34"/>
      <c r="Y733" s="34"/>
      <c r="Z733" s="34"/>
      <c r="AA733" s="34"/>
      <c r="AB733" s="34"/>
      <c r="AC733" s="34"/>
      <c r="AD733" s="34"/>
      <c r="AE733" s="34"/>
      <c r="AR733" s="198" t="s">
        <v>182</v>
      </c>
      <c r="AT733" s="198" t="s">
        <v>204</v>
      </c>
      <c r="AU733" s="198" t="s">
        <v>85</v>
      </c>
      <c r="AY733" s="17" t="s">
        <v>141</v>
      </c>
      <c r="BE733" s="199">
        <f>IF(N733="základní",J733,0)</f>
        <v>0</v>
      </c>
      <c r="BF733" s="199">
        <f>IF(N733="snížená",J733,0)</f>
        <v>0</v>
      </c>
      <c r="BG733" s="199">
        <f>IF(N733="zákl. přenesená",J733,0)</f>
        <v>0</v>
      </c>
      <c r="BH733" s="199">
        <f>IF(N733="sníž. přenesená",J733,0)</f>
        <v>0</v>
      </c>
      <c r="BI733" s="199">
        <f>IF(N733="nulová",J733,0)</f>
        <v>0</v>
      </c>
      <c r="BJ733" s="17" t="s">
        <v>83</v>
      </c>
      <c r="BK733" s="199">
        <f>ROUND(I733*H733,2)</f>
        <v>0</v>
      </c>
      <c r="BL733" s="17" t="s">
        <v>182</v>
      </c>
      <c r="BM733" s="198" t="s">
        <v>902</v>
      </c>
    </row>
    <row r="734" spans="1:65" s="2" customFormat="1" ht="99" x14ac:dyDescent="0.2">
      <c r="A734" s="34"/>
      <c r="B734" s="35"/>
      <c r="C734" s="36"/>
      <c r="D734" s="200" t="s">
        <v>151</v>
      </c>
      <c r="E734" s="36"/>
      <c r="F734" s="201" t="s">
        <v>903</v>
      </c>
      <c r="G734" s="36"/>
      <c r="H734" s="36"/>
      <c r="I734" s="202"/>
      <c r="J734" s="36"/>
      <c r="K734" s="36"/>
      <c r="L734" s="39"/>
      <c r="M734" s="203"/>
      <c r="N734" s="204"/>
      <c r="O734" s="71"/>
      <c r="P734" s="71"/>
      <c r="Q734" s="71"/>
      <c r="R734" s="71"/>
      <c r="S734" s="71"/>
      <c r="T734" s="72"/>
      <c r="U734" s="34"/>
      <c r="V734" s="34"/>
      <c r="W734" s="34"/>
      <c r="X734" s="34"/>
      <c r="Y734" s="34"/>
      <c r="Z734" s="34"/>
      <c r="AA734" s="34"/>
      <c r="AB734" s="34"/>
      <c r="AC734" s="34"/>
      <c r="AD734" s="34"/>
      <c r="AE734" s="34"/>
      <c r="AT734" s="17" t="s">
        <v>151</v>
      </c>
      <c r="AU734" s="17" t="s">
        <v>85</v>
      </c>
    </row>
    <row r="735" spans="1:65" s="15" customFormat="1" x14ac:dyDescent="0.2">
      <c r="B735" s="227"/>
      <c r="C735" s="228"/>
      <c r="D735" s="200" t="s">
        <v>152</v>
      </c>
      <c r="E735" s="229" t="s">
        <v>1</v>
      </c>
      <c r="F735" s="230" t="s">
        <v>904</v>
      </c>
      <c r="G735" s="228"/>
      <c r="H735" s="229" t="s">
        <v>1</v>
      </c>
      <c r="I735" s="231"/>
      <c r="J735" s="228"/>
      <c r="K735" s="228"/>
      <c r="L735" s="232"/>
      <c r="M735" s="233"/>
      <c r="N735" s="234"/>
      <c r="O735" s="234"/>
      <c r="P735" s="234"/>
      <c r="Q735" s="234"/>
      <c r="R735" s="234"/>
      <c r="S735" s="234"/>
      <c r="T735" s="235"/>
      <c r="AT735" s="236" t="s">
        <v>152</v>
      </c>
      <c r="AU735" s="236" t="s">
        <v>85</v>
      </c>
      <c r="AV735" s="15" t="s">
        <v>83</v>
      </c>
      <c r="AW735" s="15" t="s">
        <v>31</v>
      </c>
      <c r="AX735" s="15" t="s">
        <v>75</v>
      </c>
      <c r="AY735" s="236" t="s">
        <v>141</v>
      </c>
    </row>
    <row r="736" spans="1:65" s="13" customFormat="1" x14ac:dyDescent="0.2">
      <c r="B736" s="205"/>
      <c r="C736" s="206"/>
      <c r="D736" s="200" t="s">
        <v>152</v>
      </c>
      <c r="E736" s="207" t="s">
        <v>1</v>
      </c>
      <c r="F736" s="208" t="s">
        <v>7</v>
      </c>
      <c r="G736" s="206"/>
      <c r="H736" s="209">
        <v>21</v>
      </c>
      <c r="I736" s="210"/>
      <c r="J736" s="206"/>
      <c r="K736" s="206"/>
      <c r="L736" s="211"/>
      <c r="M736" s="212"/>
      <c r="N736" s="213"/>
      <c r="O736" s="213"/>
      <c r="P736" s="213"/>
      <c r="Q736" s="213"/>
      <c r="R736" s="213"/>
      <c r="S736" s="213"/>
      <c r="T736" s="214"/>
      <c r="AT736" s="215" t="s">
        <v>152</v>
      </c>
      <c r="AU736" s="215" t="s">
        <v>85</v>
      </c>
      <c r="AV736" s="13" t="s">
        <v>85</v>
      </c>
      <c r="AW736" s="13" t="s">
        <v>31</v>
      </c>
      <c r="AX736" s="13" t="s">
        <v>75</v>
      </c>
      <c r="AY736" s="215" t="s">
        <v>141</v>
      </c>
    </row>
    <row r="737" spans="1:65" s="14" customFormat="1" x14ac:dyDescent="0.2">
      <c r="B737" s="216"/>
      <c r="C737" s="217"/>
      <c r="D737" s="200" t="s">
        <v>152</v>
      </c>
      <c r="E737" s="218" t="s">
        <v>1</v>
      </c>
      <c r="F737" s="219" t="s">
        <v>156</v>
      </c>
      <c r="G737" s="217"/>
      <c r="H737" s="220">
        <v>21</v>
      </c>
      <c r="I737" s="221"/>
      <c r="J737" s="217"/>
      <c r="K737" s="217"/>
      <c r="L737" s="222"/>
      <c r="M737" s="223"/>
      <c r="N737" s="224"/>
      <c r="O737" s="224"/>
      <c r="P737" s="224"/>
      <c r="Q737" s="224"/>
      <c r="R737" s="224"/>
      <c r="S737" s="224"/>
      <c r="T737" s="225"/>
      <c r="AT737" s="226" t="s">
        <v>152</v>
      </c>
      <c r="AU737" s="226" t="s">
        <v>85</v>
      </c>
      <c r="AV737" s="14" t="s">
        <v>149</v>
      </c>
      <c r="AW737" s="14" t="s">
        <v>31</v>
      </c>
      <c r="AX737" s="14" t="s">
        <v>83</v>
      </c>
      <c r="AY737" s="226" t="s">
        <v>141</v>
      </c>
    </row>
    <row r="738" spans="1:65" s="2" customFormat="1" ht="62.75" customHeight="1" x14ac:dyDescent="0.2">
      <c r="A738" s="34"/>
      <c r="B738" s="35"/>
      <c r="C738" s="238" t="s">
        <v>315</v>
      </c>
      <c r="D738" s="238" t="s">
        <v>204</v>
      </c>
      <c r="E738" s="239" t="s">
        <v>905</v>
      </c>
      <c r="F738" s="240" t="s">
        <v>906</v>
      </c>
      <c r="G738" s="241" t="s">
        <v>189</v>
      </c>
      <c r="H738" s="242">
        <v>2.9849999999999999</v>
      </c>
      <c r="I738" s="243"/>
      <c r="J738" s="244">
        <f>ROUND(I738*H738,2)</f>
        <v>0</v>
      </c>
      <c r="K738" s="240" t="s">
        <v>147</v>
      </c>
      <c r="L738" s="39"/>
      <c r="M738" s="245" t="s">
        <v>1</v>
      </c>
      <c r="N738" s="246" t="s">
        <v>40</v>
      </c>
      <c r="O738" s="71"/>
      <c r="P738" s="196">
        <f>O738*H738</f>
        <v>0</v>
      </c>
      <c r="Q738" s="196">
        <v>0</v>
      </c>
      <c r="R738" s="196">
        <f>Q738*H738</f>
        <v>0</v>
      </c>
      <c r="S738" s="196">
        <v>0</v>
      </c>
      <c r="T738" s="197">
        <f>S738*H738</f>
        <v>0</v>
      </c>
      <c r="U738" s="34"/>
      <c r="V738" s="34"/>
      <c r="W738" s="34"/>
      <c r="X738" s="34"/>
      <c r="Y738" s="34"/>
      <c r="Z738" s="34"/>
      <c r="AA738" s="34"/>
      <c r="AB738" s="34"/>
      <c r="AC738" s="34"/>
      <c r="AD738" s="34"/>
      <c r="AE738" s="34"/>
      <c r="AR738" s="198" t="s">
        <v>182</v>
      </c>
      <c r="AT738" s="198" t="s">
        <v>204</v>
      </c>
      <c r="AU738" s="198" t="s">
        <v>85</v>
      </c>
      <c r="AY738" s="17" t="s">
        <v>141</v>
      </c>
      <c r="BE738" s="199">
        <f>IF(N738="základní",J738,0)</f>
        <v>0</v>
      </c>
      <c r="BF738" s="199">
        <f>IF(N738="snížená",J738,0)</f>
        <v>0</v>
      </c>
      <c r="BG738" s="199">
        <f>IF(N738="zákl. přenesená",J738,0)</f>
        <v>0</v>
      </c>
      <c r="BH738" s="199">
        <f>IF(N738="sníž. přenesená",J738,0)</f>
        <v>0</v>
      </c>
      <c r="BI738" s="199">
        <f>IF(N738="nulová",J738,0)</f>
        <v>0</v>
      </c>
      <c r="BJ738" s="17" t="s">
        <v>83</v>
      </c>
      <c r="BK738" s="199">
        <f>ROUND(I738*H738,2)</f>
        <v>0</v>
      </c>
      <c r="BL738" s="17" t="s">
        <v>182</v>
      </c>
      <c r="BM738" s="198" t="s">
        <v>907</v>
      </c>
    </row>
    <row r="739" spans="1:65" s="2" customFormat="1" ht="99" x14ac:dyDescent="0.2">
      <c r="A739" s="34"/>
      <c r="B739" s="35"/>
      <c r="C739" s="36"/>
      <c r="D739" s="200" t="s">
        <v>151</v>
      </c>
      <c r="E739" s="36"/>
      <c r="F739" s="201" t="s">
        <v>908</v>
      </c>
      <c r="G739" s="36"/>
      <c r="H739" s="36"/>
      <c r="I739" s="202"/>
      <c r="J739" s="36"/>
      <c r="K739" s="36"/>
      <c r="L739" s="39"/>
      <c r="M739" s="203"/>
      <c r="N739" s="204"/>
      <c r="O739" s="71"/>
      <c r="P739" s="71"/>
      <c r="Q739" s="71"/>
      <c r="R739" s="71"/>
      <c r="S739" s="71"/>
      <c r="T739" s="72"/>
      <c r="U739" s="34"/>
      <c r="V739" s="34"/>
      <c r="W739" s="34"/>
      <c r="X739" s="34"/>
      <c r="Y739" s="34"/>
      <c r="Z739" s="34"/>
      <c r="AA739" s="34"/>
      <c r="AB739" s="34"/>
      <c r="AC739" s="34"/>
      <c r="AD739" s="34"/>
      <c r="AE739" s="34"/>
      <c r="AT739" s="17" t="s">
        <v>151</v>
      </c>
      <c r="AU739" s="17" t="s">
        <v>85</v>
      </c>
    </row>
    <row r="740" spans="1:65" s="15" customFormat="1" x14ac:dyDescent="0.2">
      <c r="B740" s="227"/>
      <c r="C740" s="228"/>
      <c r="D740" s="200" t="s">
        <v>152</v>
      </c>
      <c r="E740" s="229" t="s">
        <v>1</v>
      </c>
      <c r="F740" s="230" t="s">
        <v>909</v>
      </c>
      <c r="G740" s="228"/>
      <c r="H740" s="229" t="s">
        <v>1</v>
      </c>
      <c r="I740" s="231"/>
      <c r="J740" s="228"/>
      <c r="K740" s="228"/>
      <c r="L740" s="232"/>
      <c r="M740" s="233"/>
      <c r="N740" s="234"/>
      <c r="O740" s="234"/>
      <c r="P740" s="234"/>
      <c r="Q740" s="234"/>
      <c r="R740" s="234"/>
      <c r="S740" s="234"/>
      <c r="T740" s="235"/>
      <c r="AT740" s="236" t="s">
        <v>152</v>
      </c>
      <c r="AU740" s="236" t="s">
        <v>85</v>
      </c>
      <c r="AV740" s="15" t="s">
        <v>83</v>
      </c>
      <c r="AW740" s="15" t="s">
        <v>31</v>
      </c>
      <c r="AX740" s="15" t="s">
        <v>75</v>
      </c>
      <c r="AY740" s="236" t="s">
        <v>141</v>
      </c>
    </row>
    <row r="741" spans="1:65" s="13" customFormat="1" x14ac:dyDescent="0.2">
      <c r="B741" s="205"/>
      <c r="C741" s="206"/>
      <c r="D741" s="200" t="s">
        <v>152</v>
      </c>
      <c r="E741" s="207" t="s">
        <v>1</v>
      </c>
      <c r="F741" s="208" t="s">
        <v>910</v>
      </c>
      <c r="G741" s="206"/>
      <c r="H741" s="209">
        <v>2.9849999999999999</v>
      </c>
      <c r="I741" s="210"/>
      <c r="J741" s="206"/>
      <c r="K741" s="206"/>
      <c r="L741" s="211"/>
      <c r="M741" s="212"/>
      <c r="N741" s="213"/>
      <c r="O741" s="213"/>
      <c r="P741" s="213"/>
      <c r="Q741" s="213"/>
      <c r="R741" s="213"/>
      <c r="S741" s="213"/>
      <c r="T741" s="214"/>
      <c r="AT741" s="215" t="s">
        <v>152</v>
      </c>
      <c r="AU741" s="215" t="s">
        <v>85</v>
      </c>
      <c r="AV741" s="13" t="s">
        <v>85</v>
      </c>
      <c r="AW741" s="13" t="s">
        <v>31</v>
      </c>
      <c r="AX741" s="13" t="s">
        <v>75</v>
      </c>
      <c r="AY741" s="215" t="s">
        <v>141</v>
      </c>
    </row>
    <row r="742" spans="1:65" s="14" customFormat="1" x14ac:dyDescent="0.2">
      <c r="B742" s="216"/>
      <c r="C742" s="217"/>
      <c r="D742" s="200" t="s">
        <v>152</v>
      </c>
      <c r="E742" s="218" t="s">
        <v>1</v>
      </c>
      <c r="F742" s="219" t="s">
        <v>156</v>
      </c>
      <c r="G742" s="217"/>
      <c r="H742" s="220">
        <v>2.9849999999999999</v>
      </c>
      <c r="I742" s="221"/>
      <c r="J742" s="217"/>
      <c r="K742" s="217"/>
      <c r="L742" s="222"/>
      <c r="M742" s="223"/>
      <c r="N742" s="224"/>
      <c r="O742" s="224"/>
      <c r="P742" s="224"/>
      <c r="Q742" s="224"/>
      <c r="R742" s="224"/>
      <c r="S742" s="224"/>
      <c r="T742" s="225"/>
      <c r="AT742" s="226" t="s">
        <v>152</v>
      </c>
      <c r="AU742" s="226" t="s">
        <v>85</v>
      </c>
      <c r="AV742" s="14" t="s">
        <v>149</v>
      </c>
      <c r="AW742" s="14" t="s">
        <v>31</v>
      </c>
      <c r="AX742" s="14" t="s">
        <v>83</v>
      </c>
      <c r="AY742" s="226" t="s">
        <v>141</v>
      </c>
    </row>
    <row r="743" spans="1:65" s="2" customFormat="1" ht="62.75" customHeight="1" x14ac:dyDescent="0.2">
      <c r="A743" s="34"/>
      <c r="B743" s="35"/>
      <c r="C743" s="238" t="s">
        <v>742</v>
      </c>
      <c r="D743" s="238" t="s">
        <v>204</v>
      </c>
      <c r="E743" s="239" t="s">
        <v>384</v>
      </c>
      <c r="F743" s="240" t="s">
        <v>385</v>
      </c>
      <c r="G743" s="241" t="s">
        <v>189</v>
      </c>
      <c r="H743" s="242">
        <v>76.278999999999996</v>
      </c>
      <c r="I743" s="243"/>
      <c r="J743" s="244">
        <f>ROUND(I743*H743,2)</f>
        <v>0</v>
      </c>
      <c r="K743" s="240" t="s">
        <v>147</v>
      </c>
      <c r="L743" s="39"/>
      <c r="M743" s="245" t="s">
        <v>1</v>
      </c>
      <c r="N743" s="246" t="s">
        <v>40</v>
      </c>
      <c r="O743" s="71"/>
      <c r="P743" s="196">
        <f>O743*H743</f>
        <v>0</v>
      </c>
      <c r="Q743" s="196">
        <v>0</v>
      </c>
      <c r="R743" s="196">
        <f>Q743*H743</f>
        <v>0</v>
      </c>
      <c r="S743" s="196">
        <v>0</v>
      </c>
      <c r="T743" s="197">
        <f>S743*H743</f>
        <v>0</v>
      </c>
      <c r="U743" s="34"/>
      <c r="V743" s="34"/>
      <c r="W743" s="34"/>
      <c r="X743" s="34"/>
      <c r="Y743" s="34"/>
      <c r="Z743" s="34"/>
      <c r="AA743" s="34"/>
      <c r="AB743" s="34"/>
      <c r="AC743" s="34"/>
      <c r="AD743" s="34"/>
      <c r="AE743" s="34"/>
      <c r="AR743" s="198" t="s">
        <v>182</v>
      </c>
      <c r="AT743" s="198" t="s">
        <v>204</v>
      </c>
      <c r="AU743" s="198" t="s">
        <v>85</v>
      </c>
      <c r="AY743" s="17" t="s">
        <v>141</v>
      </c>
      <c r="BE743" s="199">
        <f>IF(N743="základní",J743,0)</f>
        <v>0</v>
      </c>
      <c r="BF743" s="199">
        <f>IF(N743="snížená",J743,0)</f>
        <v>0</v>
      </c>
      <c r="BG743" s="199">
        <f>IF(N743="zákl. přenesená",J743,0)</f>
        <v>0</v>
      </c>
      <c r="BH743" s="199">
        <f>IF(N743="sníž. přenesená",J743,0)</f>
        <v>0</v>
      </c>
      <c r="BI743" s="199">
        <f>IF(N743="nulová",J743,0)</f>
        <v>0</v>
      </c>
      <c r="BJ743" s="17" t="s">
        <v>83</v>
      </c>
      <c r="BK743" s="199">
        <f>ROUND(I743*H743,2)</f>
        <v>0</v>
      </c>
      <c r="BL743" s="17" t="s">
        <v>182</v>
      </c>
      <c r="BM743" s="198" t="s">
        <v>911</v>
      </c>
    </row>
    <row r="744" spans="1:65" s="2" customFormat="1" ht="99" x14ac:dyDescent="0.2">
      <c r="A744" s="34"/>
      <c r="B744" s="35"/>
      <c r="C744" s="36"/>
      <c r="D744" s="200" t="s">
        <v>151</v>
      </c>
      <c r="E744" s="36"/>
      <c r="F744" s="201" t="s">
        <v>387</v>
      </c>
      <c r="G744" s="36"/>
      <c r="H744" s="36"/>
      <c r="I744" s="202"/>
      <c r="J744" s="36"/>
      <c r="K744" s="36"/>
      <c r="L744" s="39"/>
      <c r="M744" s="203"/>
      <c r="N744" s="204"/>
      <c r="O744" s="71"/>
      <c r="P744" s="71"/>
      <c r="Q744" s="71"/>
      <c r="R744" s="71"/>
      <c r="S744" s="71"/>
      <c r="T744" s="72"/>
      <c r="U744" s="34"/>
      <c r="V744" s="34"/>
      <c r="W744" s="34"/>
      <c r="X744" s="34"/>
      <c r="Y744" s="34"/>
      <c r="Z744" s="34"/>
      <c r="AA744" s="34"/>
      <c r="AB744" s="34"/>
      <c r="AC744" s="34"/>
      <c r="AD744" s="34"/>
      <c r="AE744" s="34"/>
      <c r="AT744" s="17" t="s">
        <v>151</v>
      </c>
      <c r="AU744" s="17" t="s">
        <v>85</v>
      </c>
    </row>
    <row r="745" spans="1:65" s="15" customFormat="1" x14ac:dyDescent="0.2">
      <c r="B745" s="227"/>
      <c r="C745" s="228"/>
      <c r="D745" s="200" t="s">
        <v>152</v>
      </c>
      <c r="E745" s="229" t="s">
        <v>1</v>
      </c>
      <c r="F745" s="230" t="s">
        <v>912</v>
      </c>
      <c r="G745" s="228"/>
      <c r="H745" s="229" t="s">
        <v>1</v>
      </c>
      <c r="I745" s="231"/>
      <c r="J745" s="228"/>
      <c r="K745" s="228"/>
      <c r="L745" s="232"/>
      <c r="M745" s="233"/>
      <c r="N745" s="234"/>
      <c r="O745" s="234"/>
      <c r="P745" s="234"/>
      <c r="Q745" s="234"/>
      <c r="R745" s="234"/>
      <c r="S745" s="234"/>
      <c r="T745" s="235"/>
      <c r="AT745" s="236" t="s">
        <v>152</v>
      </c>
      <c r="AU745" s="236" t="s">
        <v>85</v>
      </c>
      <c r="AV745" s="15" t="s">
        <v>83</v>
      </c>
      <c r="AW745" s="15" t="s">
        <v>31</v>
      </c>
      <c r="AX745" s="15" t="s">
        <v>75</v>
      </c>
      <c r="AY745" s="236" t="s">
        <v>141</v>
      </c>
    </row>
    <row r="746" spans="1:65" s="13" customFormat="1" x14ac:dyDescent="0.2">
      <c r="B746" s="205"/>
      <c r="C746" s="206"/>
      <c r="D746" s="200" t="s">
        <v>152</v>
      </c>
      <c r="E746" s="207" t="s">
        <v>1</v>
      </c>
      <c r="F746" s="208" t="s">
        <v>913</v>
      </c>
      <c r="G746" s="206"/>
      <c r="H746" s="209">
        <v>75.180000000000007</v>
      </c>
      <c r="I746" s="210"/>
      <c r="J746" s="206"/>
      <c r="K746" s="206"/>
      <c r="L746" s="211"/>
      <c r="M746" s="212"/>
      <c r="N746" s="213"/>
      <c r="O746" s="213"/>
      <c r="P746" s="213"/>
      <c r="Q746" s="213"/>
      <c r="R746" s="213"/>
      <c r="S746" s="213"/>
      <c r="T746" s="214"/>
      <c r="AT746" s="215" t="s">
        <v>152</v>
      </c>
      <c r="AU746" s="215" t="s">
        <v>85</v>
      </c>
      <c r="AV746" s="13" t="s">
        <v>85</v>
      </c>
      <c r="AW746" s="13" t="s">
        <v>31</v>
      </c>
      <c r="AX746" s="13" t="s">
        <v>75</v>
      </c>
      <c r="AY746" s="215" t="s">
        <v>141</v>
      </c>
    </row>
    <row r="747" spans="1:65" s="15" customFormat="1" x14ac:dyDescent="0.2">
      <c r="B747" s="227"/>
      <c r="C747" s="228"/>
      <c r="D747" s="200" t="s">
        <v>152</v>
      </c>
      <c r="E747" s="229" t="s">
        <v>1</v>
      </c>
      <c r="F747" s="230" t="s">
        <v>914</v>
      </c>
      <c r="G747" s="228"/>
      <c r="H747" s="229" t="s">
        <v>1</v>
      </c>
      <c r="I747" s="231"/>
      <c r="J747" s="228"/>
      <c r="K747" s="228"/>
      <c r="L747" s="232"/>
      <c r="M747" s="233"/>
      <c r="N747" s="234"/>
      <c r="O747" s="234"/>
      <c r="P747" s="234"/>
      <c r="Q747" s="234"/>
      <c r="R747" s="234"/>
      <c r="S747" s="234"/>
      <c r="T747" s="235"/>
      <c r="AT747" s="236" t="s">
        <v>152</v>
      </c>
      <c r="AU747" s="236" t="s">
        <v>85</v>
      </c>
      <c r="AV747" s="15" t="s">
        <v>83</v>
      </c>
      <c r="AW747" s="15" t="s">
        <v>31</v>
      </c>
      <c r="AX747" s="15" t="s">
        <v>75</v>
      </c>
      <c r="AY747" s="236" t="s">
        <v>141</v>
      </c>
    </row>
    <row r="748" spans="1:65" s="13" customFormat="1" x14ac:dyDescent="0.2">
      <c r="B748" s="205"/>
      <c r="C748" s="206"/>
      <c r="D748" s="200" t="s">
        <v>152</v>
      </c>
      <c r="E748" s="207" t="s">
        <v>1</v>
      </c>
      <c r="F748" s="208" t="s">
        <v>915</v>
      </c>
      <c r="G748" s="206"/>
      <c r="H748" s="209">
        <v>1.099</v>
      </c>
      <c r="I748" s="210"/>
      <c r="J748" s="206"/>
      <c r="K748" s="206"/>
      <c r="L748" s="211"/>
      <c r="M748" s="212"/>
      <c r="N748" s="213"/>
      <c r="O748" s="213"/>
      <c r="P748" s="213"/>
      <c r="Q748" s="213"/>
      <c r="R748" s="213"/>
      <c r="S748" s="213"/>
      <c r="T748" s="214"/>
      <c r="AT748" s="215" t="s">
        <v>152</v>
      </c>
      <c r="AU748" s="215" t="s">
        <v>85</v>
      </c>
      <c r="AV748" s="13" t="s">
        <v>85</v>
      </c>
      <c r="AW748" s="13" t="s">
        <v>31</v>
      </c>
      <c r="AX748" s="13" t="s">
        <v>75</v>
      </c>
      <c r="AY748" s="215" t="s">
        <v>141</v>
      </c>
    </row>
    <row r="749" spans="1:65" s="14" customFormat="1" x14ac:dyDescent="0.2">
      <c r="B749" s="216"/>
      <c r="C749" s="217"/>
      <c r="D749" s="200" t="s">
        <v>152</v>
      </c>
      <c r="E749" s="218" t="s">
        <v>1</v>
      </c>
      <c r="F749" s="219" t="s">
        <v>156</v>
      </c>
      <c r="G749" s="217"/>
      <c r="H749" s="220">
        <v>76.278999999999996</v>
      </c>
      <c r="I749" s="221"/>
      <c r="J749" s="217"/>
      <c r="K749" s="217"/>
      <c r="L749" s="222"/>
      <c r="M749" s="223"/>
      <c r="N749" s="224"/>
      <c r="O749" s="224"/>
      <c r="P749" s="224"/>
      <c r="Q749" s="224"/>
      <c r="R749" s="224"/>
      <c r="S749" s="224"/>
      <c r="T749" s="225"/>
      <c r="AT749" s="226" t="s">
        <v>152</v>
      </c>
      <c r="AU749" s="226" t="s">
        <v>85</v>
      </c>
      <c r="AV749" s="14" t="s">
        <v>149</v>
      </c>
      <c r="AW749" s="14" t="s">
        <v>31</v>
      </c>
      <c r="AX749" s="14" t="s">
        <v>83</v>
      </c>
      <c r="AY749" s="226" t="s">
        <v>141</v>
      </c>
    </row>
    <row r="750" spans="1:65" s="2" customFormat="1" ht="24.15" customHeight="1" x14ac:dyDescent="0.2">
      <c r="A750" s="34"/>
      <c r="B750" s="35"/>
      <c r="C750" s="238" t="s">
        <v>916</v>
      </c>
      <c r="D750" s="238" t="s">
        <v>204</v>
      </c>
      <c r="E750" s="239" t="s">
        <v>917</v>
      </c>
      <c r="F750" s="240" t="s">
        <v>918</v>
      </c>
      <c r="G750" s="241" t="s">
        <v>189</v>
      </c>
      <c r="H750" s="242">
        <v>206.02</v>
      </c>
      <c r="I750" s="243"/>
      <c r="J750" s="244">
        <f>ROUND(I750*H750,2)</f>
        <v>0</v>
      </c>
      <c r="K750" s="240" t="s">
        <v>147</v>
      </c>
      <c r="L750" s="39"/>
      <c r="M750" s="245" t="s">
        <v>1</v>
      </c>
      <c r="N750" s="246" t="s">
        <v>40</v>
      </c>
      <c r="O750" s="71"/>
      <c r="P750" s="196">
        <f>O750*H750</f>
        <v>0</v>
      </c>
      <c r="Q750" s="196">
        <v>0</v>
      </c>
      <c r="R750" s="196">
        <f>Q750*H750</f>
        <v>0</v>
      </c>
      <c r="S750" s="196">
        <v>0</v>
      </c>
      <c r="T750" s="197">
        <f>S750*H750</f>
        <v>0</v>
      </c>
      <c r="U750" s="34"/>
      <c r="V750" s="34"/>
      <c r="W750" s="34"/>
      <c r="X750" s="34"/>
      <c r="Y750" s="34"/>
      <c r="Z750" s="34"/>
      <c r="AA750" s="34"/>
      <c r="AB750" s="34"/>
      <c r="AC750" s="34"/>
      <c r="AD750" s="34"/>
      <c r="AE750" s="34"/>
      <c r="AR750" s="198" t="s">
        <v>182</v>
      </c>
      <c r="AT750" s="198" t="s">
        <v>204</v>
      </c>
      <c r="AU750" s="198" t="s">
        <v>85</v>
      </c>
      <c r="AY750" s="17" t="s">
        <v>141</v>
      </c>
      <c r="BE750" s="199">
        <f>IF(N750="základní",J750,0)</f>
        <v>0</v>
      </c>
      <c r="BF750" s="199">
        <f>IF(N750="snížená",J750,0)</f>
        <v>0</v>
      </c>
      <c r="BG750" s="199">
        <f>IF(N750="zákl. přenesená",J750,0)</f>
        <v>0</v>
      </c>
      <c r="BH750" s="199">
        <f>IF(N750="sníž. přenesená",J750,0)</f>
        <v>0</v>
      </c>
      <c r="BI750" s="199">
        <f>IF(N750="nulová",J750,0)</f>
        <v>0</v>
      </c>
      <c r="BJ750" s="17" t="s">
        <v>83</v>
      </c>
      <c r="BK750" s="199">
        <f>ROUND(I750*H750,2)</f>
        <v>0</v>
      </c>
      <c r="BL750" s="17" t="s">
        <v>182</v>
      </c>
      <c r="BM750" s="198" t="s">
        <v>919</v>
      </c>
    </row>
    <row r="751" spans="1:65" s="2" customFormat="1" ht="45" x14ac:dyDescent="0.2">
      <c r="A751" s="34"/>
      <c r="B751" s="35"/>
      <c r="C751" s="36"/>
      <c r="D751" s="200" t="s">
        <v>151</v>
      </c>
      <c r="E751" s="36"/>
      <c r="F751" s="201" t="s">
        <v>920</v>
      </c>
      <c r="G751" s="36"/>
      <c r="H751" s="36"/>
      <c r="I751" s="202"/>
      <c r="J751" s="36"/>
      <c r="K751" s="36"/>
      <c r="L751" s="39"/>
      <c r="M751" s="203"/>
      <c r="N751" s="204"/>
      <c r="O751" s="71"/>
      <c r="P751" s="71"/>
      <c r="Q751" s="71"/>
      <c r="R751" s="71"/>
      <c r="S751" s="71"/>
      <c r="T751" s="72"/>
      <c r="U751" s="34"/>
      <c r="V751" s="34"/>
      <c r="W751" s="34"/>
      <c r="X751" s="34"/>
      <c r="Y751" s="34"/>
      <c r="Z751" s="34"/>
      <c r="AA751" s="34"/>
      <c r="AB751" s="34"/>
      <c r="AC751" s="34"/>
      <c r="AD751" s="34"/>
      <c r="AE751" s="34"/>
      <c r="AT751" s="17" t="s">
        <v>151</v>
      </c>
      <c r="AU751" s="17" t="s">
        <v>85</v>
      </c>
    </row>
    <row r="752" spans="1:65" s="15" customFormat="1" x14ac:dyDescent="0.2">
      <c r="B752" s="227"/>
      <c r="C752" s="228"/>
      <c r="D752" s="200" t="s">
        <v>152</v>
      </c>
      <c r="E752" s="229" t="s">
        <v>1</v>
      </c>
      <c r="F752" s="230" t="s">
        <v>921</v>
      </c>
      <c r="G752" s="228"/>
      <c r="H752" s="229" t="s">
        <v>1</v>
      </c>
      <c r="I752" s="231"/>
      <c r="J752" s="228"/>
      <c r="K752" s="228"/>
      <c r="L752" s="232"/>
      <c r="M752" s="233"/>
      <c r="N752" s="234"/>
      <c r="O752" s="234"/>
      <c r="P752" s="234"/>
      <c r="Q752" s="234"/>
      <c r="R752" s="234"/>
      <c r="S752" s="234"/>
      <c r="T752" s="235"/>
      <c r="AT752" s="236" t="s">
        <v>152</v>
      </c>
      <c r="AU752" s="236" t="s">
        <v>85</v>
      </c>
      <c r="AV752" s="15" t="s">
        <v>83</v>
      </c>
      <c r="AW752" s="15" t="s">
        <v>31</v>
      </c>
      <c r="AX752" s="15" t="s">
        <v>75</v>
      </c>
      <c r="AY752" s="236" t="s">
        <v>141</v>
      </c>
    </row>
    <row r="753" spans="1:65" s="13" customFormat="1" x14ac:dyDescent="0.2">
      <c r="B753" s="205"/>
      <c r="C753" s="206"/>
      <c r="D753" s="200" t="s">
        <v>152</v>
      </c>
      <c r="E753" s="207" t="s">
        <v>1</v>
      </c>
      <c r="F753" s="208" t="s">
        <v>7</v>
      </c>
      <c r="G753" s="206"/>
      <c r="H753" s="209">
        <v>21</v>
      </c>
      <c r="I753" s="210"/>
      <c r="J753" s="206"/>
      <c r="K753" s="206"/>
      <c r="L753" s="211"/>
      <c r="M753" s="212"/>
      <c r="N753" s="213"/>
      <c r="O753" s="213"/>
      <c r="P753" s="213"/>
      <c r="Q753" s="213"/>
      <c r="R753" s="213"/>
      <c r="S753" s="213"/>
      <c r="T753" s="214"/>
      <c r="AT753" s="215" t="s">
        <v>152</v>
      </c>
      <c r="AU753" s="215" t="s">
        <v>85</v>
      </c>
      <c r="AV753" s="13" t="s">
        <v>85</v>
      </c>
      <c r="AW753" s="13" t="s">
        <v>31</v>
      </c>
      <c r="AX753" s="13" t="s">
        <v>75</v>
      </c>
      <c r="AY753" s="215" t="s">
        <v>141</v>
      </c>
    </row>
    <row r="754" spans="1:65" s="15" customFormat="1" x14ac:dyDescent="0.2">
      <c r="B754" s="227"/>
      <c r="C754" s="228"/>
      <c r="D754" s="200" t="s">
        <v>152</v>
      </c>
      <c r="E754" s="229" t="s">
        <v>1</v>
      </c>
      <c r="F754" s="230" t="s">
        <v>922</v>
      </c>
      <c r="G754" s="228"/>
      <c r="H754" s="229" t="s">
        <v>1</v>
      </c>
      <c r="I754" s="231"/>
      <c r="J754" s="228"/>
      <c r="K754" s="228"/>
      <c r="L754" s="232"/>
      <c r="M754" s="233"/>
      <c r="N754" s="234"/>
      <c r="O754" s="234"/>
      <c r="P754" s="234"/>
      <c r="Q754" s="234"/>
      <c r="R754" s="234"/>
      <c r="S754" s="234"/>
      <c r="T754" s="235"/>
      <c r="AT754" s="236" t="s">
        <v>152</v>
      </c>
      <c r="AU754" s="236" t="s">
        <v>85</v>
      </c>
      <c r="AV754" s="15" t="s">
        <v>83</v>
      </c>
      <c r="AW754" s="15" t="s">
        <v>31</v>
      </c>
      <c r="AX754" s="15" t="s">
        <v>75</v>
      </c>
      <c r="AY754" s="236" t="s">
        <v>141</v>
      </c>
    </row>
    <row r="755" spans="1:65" s="13" customFormat="1" x14ac:dyDescent="0.2">
      <c r="B755" s="205"/>
      <c r="C755" s="206"/>
      <c r="D755" s="200" t="s">
        <v>152</v>
      </c>
      <c r="E755" s="207" t="s">
        <v>1</v>
      </c>
      <c r="F755" s="208" t="s">
        <v>883</v>
      </c>
      <c r="G755" s="206"/>
      <c r="H755" s="209">
        <v>185.02</v>
      </c>
      <c r="I755" s="210"/>
      <c r="J755" s="206"/>
      <c r="K755" s="206"/>
      <c r="L755" s="211"/>
      <c r="M755" s="212"/>
      <c r="N755" s="213"/>
      <c r="O755" s="213"/>
      <c r="P755" s="213"/>
      <c r="Q755" s="213"/>
      <c r="R755" s="213"/>
      <c r="S755" s="213"/>
      <c r="T755" s="214"/>
      <c r="AT755" s="215" t="s">
        <v>152</v>
      </c>
      <c r="AU755" s="215" t="s">
        <v>85</v>
      </c>
      <c r="AV755" s="13" t="s">
        <v>85</v>
      </c>
      <c r="AW755" s="13" t="s">
        <v>31</v>
      </c>
      <c r="AX755" s="13" t="s">
        <v>75</v>
      </c>
      <c r="AY755" s="215" t="s">
        <v>141</v>
      </c>
    </row>
    <row r="756" spans="1:65" s="14" customFormat="1" x14ac:dyDescent="0.2">
      <c r="B756" s="216"/>
      <c r="C756" s="217"/>
      <c r="D756" s="200" t="s">
        <v>152</v>
      </c>
      <c r="E756" s="218" t="s">
        <v>1</v>
      </c>
      <c r="F756" s="219" t="s">
        <v>156</v>
      </c>
      <c r="G756" s="217"/>
      <c r="H756" s="220">
        <v>206.02</v>
      </c>
      <c r="I756" s="221"/>
      <c r="J756" s="217"/>
      <c r="K756" s="217"/>
      <c r="L756" s="222"/>
      <c r="M756" s="223"/>
      <c r="N756" s="224"/>
      <c r="O756" s="224"/>
      <c r="P756" s="224"/>
      <c r="Q756" s="224"/>
      <c r="R756" s="224"/>
      <c r="S756" s="224"/>
      <c r="T756" s="225"/>
      <c r="AT756" s="226" t="s">
        <v>152</v>
      </c>
      <c r="AU756" s="226" t="s">
        <v>85</v>
      </c>
      <c r="AV756" s="14" t="s">
        <v>149</v>
      </c>
      <c r="AW756" s="14" t="s">
        <v>31</v>
      </c>
      <c r="AX756" s="14" t="s">
        <v>83</v>
      </c>
      <c r="AY756" s="226" t="s">
        <v>141</v>
      </c>
    </row>
    <row r="757" spans="1:65" s="2" customFormat="1" ht="16.5" customHeight="1" x14ac:dyDescent="0.2">
      <c r="A757" s="34"/>
      <c r="B757" s="35"/>
      <c r="C757" s="238" t="s">
        <v>923</v>
      </c>
      <c r="D757" s="238" t="s">
        <v>204</v>
      </c>
      <c r="E757" s="239" t="s">
        <v>391</v>
      </c>
      <c r="F757" s="240" t="s">
        <v>392</v>
      </c>
      <c r="G757" s="241" t="s">
        <v>189</v>
      </c>
      <c r="H757" s="242">
        <v>1</v>
      </c>
      <c r="I757" s="243"/>
      <c r="J757" s="244">
        <f>ROUND(I757*H757,2)</f>
        <v>0</v>
      </c>
      <c r="K757" s="240" t="s">
        <v>147</v>
      </c>
      <c r="L757" s="39"/>
      <c r="M757" s="245" t="s">
        <v>1</v>
      </c>
      <c r="N757" s="246" t="s">
        <v>40</v>
      </c>
      <c r="O757" s="71"/>
      <c r="P757" s="196">
        <f>O757*H757</f>
        <v>0</v>
      </c>
      <c r="Q757" s="196">
        <v>0</v>
      </c>
      <c r="R757" s="196">
        <f>Q757*H757</f>
        <v>0</v>
      </c>
      <c r="S757" s="196">
        <v>0</v>
      </c>
      <c r="T757" s="197">
        <f>S757*H757</f>
        <v>0</v>
      </c>
      <c r="U757" s="34"/>
      <c r="V757" s="34"/>
      <c r="W757" s="34"/>
      <c r="X757" s="34"/>
      <c r="Y757" s="34"/>
      <c r="Z757" s="34"/>
      <c r="AA757" s="34"/>
      <c r="AB757" s="34"/>
      <c r="AC757" s="34"/>
      <c r="AD757" s="34"/>
      <c r="AE757" s="34"/>
      <c r="AR757" s="198" t="s">
        <v>182</v>
      </c>
      <c r="AT757" s="198" t="s">
        <v>204</v>
      </c>
      <c r="AU757" s="198" t="s">
        <v>85</v>
      </c>
      <c r="AY757" s="17" t="s">
        <v>141</v>
      </c>
      <c r="BE757" s="199">
        <f>IF(N757="základní",J757,0)</f>
        <v>0</v>
      </c>
      <c r="BF757" s="199">
        <f>IF(N757="snížená",J757,0)</f>
        <v>0</v>
      </c>
      <c r="BG757" s="199">
        <f>IF(N757="zákl. přenesená",J757,0)</f>
        <v>0</v>
      </c>
      <c r="BH757" s="199">
        <f>IF(N757="sníž. přenesená",J757,0)</f>
        <v>0</v>
      </c>
      <c r="BI757" s="199">
        <f>IF(N757="nulová",J757,0)</f>
        <v>0</v>
      </c>
      <c r="BJ757" s="17" t="s">
        <v>83</v>
      </c>
      <c r="BK757" s="199">
        <f>ROUND(I757*H757,2)</f>
        <v>0</v>
      </c>
      <c r="BL757" s="17" t="s">
        <v>182</v>
      </c>
      <c r="BM757" s="198" t="s">
        <v>924</v>
      </c>
    </row>
    <row r="758" spans="1:65" s="2" customFormat="1" ht="45" x14ac:dyDescent="0.2">
      <c r="A758" s="34"/>
      <c r="B758" s="35"/>
      <c r="C758" s="36"/>
      <c r="D758" s="200" t="s">
        <v>151</v>
      </c>
      <c r="E758" s="36"/>
      <c r="F758" s="201" t="s">
        <v>394</v>
      </c>
      <c r="G758" s="36"/>
      <c r="H758" s="36"/>
      <c r="I758" s="202"/>
      <c r="J758" s="36"/>
      <c r="K758" s="36"/>
      <c r="L758" s="39"/>
      <c r="M758" s="247"/>
      <c r="N758" s="248"/>
      <c r="O758" s="249"/>
      <c r="P758" s="249"/>
      <c r="Q758" s="249"/>
      <c r="R758" s="249"/>
      <c r="S758" s="249"/>
      <c r="T758" s="250"/>
      <c r="U758" s="34"/>
      <c r="V758" s="34"/>
      <c r="W758" s="34"/>
      <c r="X758" s="34"/>
      <c r="Y758" s="34"/>
      <c r="Z758" s="34"/>
      <c r="AA758" s="34"/>
      <c r="AB758" s="34"/>
      <c r="AC758" s="34"/>
      <c r="AD758" s="34"/>
      <c r="AE758" s="34"/>
      <c r="AT758" s="17" t="s">
        <v>151</v>
      </c>
      <c r="AU758" s="17" t="s">
        <v>85</v>
      </c>
    </row>
    <row r="759" spans="1:65" s="2" customFormat="1" ht="7" customHeight="1" x14ac:dyDescent="0.2">
      <c r="A759" s="34"/>
      <c r="B759" s="54"/>
      <c r="C759" s="55"/>
      <c r="D759" s="55"/>
      <c r="E759" s="55"/>
      <c r="F759" s="55"/>
      <c r="G759" s="55"/>
      <c r="H759" s="55"/>
      <c r="I759" s="55"/>
      <c r="J759" s="55"/>
      <c r="K759" s="55"/>
      <c r="L759" s="39"/>
      <c r="M759" s="34"/>
      <c r="O759" s="34"/>
      <c r="P759" s="34"/>
      <c r="Q759" s="34"/>
      <c r="R759" s="34"/>
      <c r="S759" s="34"/>
      <c r="T759" s="34"/>
      <c r="U759" s="34"/>
      <c r="V759" s="34"/>
      <c r="W759" s="34"/>
      <c r="X759" s="34"/>
      <c r="Y759" s="34"/>
      <c r="Z759" s="34"/>
      <c r="AA759" s="34"/>
      <c r="AB759" s="34"/>
      <c r="AC759" s="34"/>
      <c r="AD759" s="34"/>
      <c r="AE759" s="34"/>
    </row>
  </sheetData>
  <sheetProtection algorithmName="SHA-512" hashValue="5Pn5ekDY8zK8GaZWht/Z9CGVQG3jWeKF+pAK0aRKh3bWJr8K6c88+4ZvCx9kaO2hY+jjUj0gYPfufsqr0RboVQ==" saltValue="7BHucXAwqIOIit0mKIj3+Q==" spinCount="100000" sheet="1" objects="1" scenarios="1" formatColumns="0" formatRows="0" autoFilter="0"/>
  <autoFilter ref="C120:K758" xr:uid="{00000000-0009-0000-0000-000002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42"/>
  <sheetViews>
    <sheetView showGridLines="0" topLeftCell="A122" workbookViewId="0">
      <selection activeCell="I125" sqref="I125"/>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91</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925</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ROUND((SUM(BE121:BE241)),  2)</f>
        <v>0</v>
      </c>
      <c r="G33" s="34"/>
      <c r="H33" s="34"/>
      <c r="I33" s="124">
        <v>0.21</v>
      </c>
      <c r="J33" s="123">
        <f>ROUND(((SUM(BE121:BE241))*I33),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ROUND((SUM(BF121:BF241)),  2)</f>
        <v>0</v>
      </c>
      <c r="G34" s="34"/>
      <c r="H34" s="34"/>
      <c r="I34" s="124">
        <v>0.15</v>
      </c>
      <c r="J34" s="123">
        <f>ROUND(((SUM(BF121:BF241))*I34),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ROUND((SUM(BG121:BG241)),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ROUND((SUM(BH121:BH241)),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ROUND((SUM(BI121:BI241)),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03 - Roztoky u Křivoklátu - Lašovice</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J122</f>
        <v>0</v>
      </c>
      <c r="K97" s="148"/>
      <c r="L97" s="152"/>
    </row>
    <row r="98" spans="1:31" s="10" customFormat="1" ht="19.899999999999999" hidden="1" customHeight="1" x14ac:dyDescent="0.2">
      <c r="B98" s="153"/>
      <c r="C98" s="154"/>
      <c r="D98" s="155" t="s">
        <v>926</v>
      </c>
      <c r="E98" s="156"/>
      <c r="F98" s="156"/>
      <c r="G98" s="156"/>
      <c r="H98" s="156"/>
      <c r="I98" s="156"/>
      <c r="J98" s="157">
        <f>J123</f>
        <v>0</v>
      </c>
      <c r="K98" s="154"/>
      <c r="L98" s="158"/>
    </row>
    <row r="99" spans="1:31" s="10" customFormat="1" ht="19.899999999999999" hidden="1" customHeight="1" x14ac:dyDescent="0.2">
      <c r="B99" s="153"/>
      <c r="C99" s="154"/>
      <c r="D99" s="155" t="s">
        <v>123</v>
      </c>
      <c r="E99" s="156"/>
      <c r="F99" s="156"/>
      <c r="G99" s="156"/>
      <c r="H99" s="156"/>
      <c r="I99" s="156"/>
      <c r="J99" s="157">
        <f>J129</f>
        <v>0</v>
      </c>
      <c r="K99" s="154"/>
      <c r="L99" s="158"/>
    </row>
    <row r="100" spans="1:31" s="10" customFormat="1" ht="19.899999999999999" hidden="1" customHeight="1" x14ac:dyDescent="0.2">
      <c r="B100" s="153"/>
      <c r="C100" s="154"/>
      <c r="D100" s="155" t="s">
        <v>124</v>
      </c>
      <c r="E100" s="156"/>
      <c r="F100" s="156"/>
      <c r="G100" s="156"/>
      <c r="H100" s="156"/>
      <c r="I100" s="156"/>
      <c r="J100" s="157">
        <f>J136</f>
        <v>0</v>
      </c>
      <c r="K100" s="154"/>
      <c r="L100" s="158"/>
    </row>
    <row r="101" spans="1:31" s="10" customFormat="1" ht="19.899999999999999" hidden="1" customHeight="1" x14ac:dyDescent="0.2">
      <c r="B101" s="153"/>
      <c r="C101" s="154"/>
      <c r="D101" s="155" t="s">
        <v>125</v>
      </c>
      <c r="E101" s="156"/>
      <c r="F101" s="156"/>
      <c r="G101" s="156"/>
      <c r="H101" s="156"/>
      <c r="I101" s="156"/>
      <c r="J101" s="157">
        <f>J236</f>
        <v>0</v>
      </c>
      <c r="K101" s="154"/>
      <c r="L101" s="158"/>
    </row>
    <row r="102" spans="1:31" s="2" customFormat="1" ht="21.75" hidden="1"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7" hidden="1"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idden="1" x14ac:dyDescent="0.2"/>
    <row r="105" spans="1:31" hidden="1" x14ac:dyDescent="0.2"/>
    <row r="106" spans="1:31" hidden="1" x14ac:dyDescent="0.2"/>
    <row r="107" spans="1:31" s="2" customFormat="1" ht="7"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5" customHeight="1" x14ac:dyDescent="0.2">
      <c r="A108" s="34"/>
      <c r="B108" s="35"/>
      <c r="C108" s="23" t="s">
        <v>126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7"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300" t="str">
        <f>E7</f>
        <v>Oprava trati v úseku Roztoky u Křivoklátu - Rakovník</v>
      </c>
      <c r="F111" s="301"/>
      <c r="G111" s="301"/>
      <c r="H111" s="301"/>
      <c r="I111" s="36"/>
      <c r="J111" s="36"/>
      <c r="K111" s="36"/>
      <c r="L111" s="51"/>
      <c r="S111" s="34"/>
      <c r="T111" s="34"/>
      <c r="U111" s="34"/>
      <c r="V111" s="34"/>
      <c r="W111" s="34"/>
      <c r="X111" s="34"/>
      <c r="Y111" s="34"/>
      <c r="Z111" s="34"/>
      <c r="AA111" s="34"/>
      <c r="AB111" s="34"/>
      <c r="AC111" s="34"/>
      <c r="AD111" s="34"/>
      <c r="AE111" s="34"/>
    </row>
    <row r="112" spans="1:31" s="2" customFormat="1" ht="12" customHeight="1" x14ac:dyDescent="0.2">
      <c r="A112" s="34"/>
      <c r="B112" s="35"/>
      <c r="C112" s="29" t="s">
        <v>114</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290" t="str">
        <f>E9</f>
        <v>SO 03 - Roztoky u Křivoklátu - Lašovice</v>
      </c>
      <c r="F113" s="299"/>
      <c r="G113" s="299"/>
      <c r="H113" s="299"/>
      <c r="I113" s="36"/>
      <c r="J113" s="36"/>
      <c r="K113" s="36"/>
      <c r="L113" s="51"/>
      <c r="S113" s="34"/>
      <c r="T113" s="34"/>
      <c r="U113" s="34"/>
      <c r="V113" s="34"/>
      <c r="W113" s="34"/>
      <c r="X113" s="34"/>
      <c r="Y113" s="34"/>
      <c r="Z113" s="34"/>
      <c r="AA113" s="34"/>
      <c r="AB113" s="34"/>
      <c r="AC113" s="34"/>
      <c r="AD113" s="34"/>
      <c r="AE113" s="34"/>
    </row>
    <row r="114" spans="1:65" s="2" customFormat="1" ht="7"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20</v>
      </c>
      <c r="D115" s="36"/>
      <c r="E115" s="36"/>
      <c r="F115" s="27" t="str">
        <f>F12</f>
        <v xml:space="preserve"> </v>
      </c>
      <c r="G115" s="36"/>
      <c r="H115" s="36"/>
      <c r="I115" s="29" t="s">
        <v>22</v>
      </c>
      <c r="J115" s="66" t="str">
        <f>IF(J12="","",J12)</f>
        <v>10. 6. 2022</v>
      </c>
      <c r="K115" s="36"/>
      <c r="L115" s="51"/>
      <c r="S115" s="34"/>
      <c r="T115" s="34"/>
      <c r="U115" s="34"/>
      <c r="V115" s="34"/>
      <c r="W115" s="34"/>
      <c r="X115" s="34"/>
      <c r="Y115" s="34"/>
      <c r="Z115" s="34"/>
      <c r="AA115" s="34"/>
      <c r="AB115" s="34"/>
      <c r="AC115" s="34"/>
      <c r="AD115" s="34"/>
      <c r="AE115" s="34"/>
    </row>
    <row r="116" spans="1:65" s="2" customFormat="1" ht="7"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x14ac:dyDescent="0.2">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x14ac:dyDescent="0.2">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2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x14ac:dyDescent="0.2">
      <c r="A120" s="159"/>
      <c r="B120" s="160"/>
      <c r="C120" s="161" t="s">
        <v>127</v>
      </c>
      <c r="D120" s="162" t="s">
        <v>60</v>
      </c>
      <c r="E120" s="162" t="s">
        <v>56</v>
      </c>
      <c r="F120" s="162" t="s">
        <v>57</v>
      </c>
      <c r="G120" s="162" t="s">
        <v>128</v>
      </c>
      <c r="H120" s="162" t="s">
        <v>129</v>
      </c>
      <c r="I120" s="162" t="s">
        <v>130</v>
      </c>
      <c r="J120" s="162" t="s">
        <v>118</v>
      </c>
      <c r="K120" s="163" t="s">
        <v>131</v>
      </c>
      <c r="L120" s="164"/>
      <c r="M120" s="75" t="s">
        <v>1</v>
      </c>
      <c r="N120" s="76" t="s">
        <v>39</v>
      </c>
      <c r="O120" s="76" t="s">
        <v>132</v>
      </c>
      <c r="P120" s="76" t="s">
        <v>133</v>
      </c>
      <c r="Q120" s="76" t="s">
        <v>134</v>
      </c>
      <c r="R120" s="76" t="s">
        <v>135</v>
      </c>
      <c r="S120" s="76" t="s">
        <v>136</v>
      </c>
      <c r="T120" s="77" t="s">
        <v>137</v>
      </c>
      <c r="U120" s="159"/>
      <c r="V120" s="159"/>
      <c r="W120" s="159"/>
      <c r="X120" s="159"/>
      <c r="Y120" s="159"/>
      <c r="Z120" s="159"/>
      <c r="AA120" s="159"/>
      <c r="AB120" s="159"/>
      <c r="AC120" s="159"/>
      <c r="AD120" s="159"/>
      <c r="AE120" s="159"/>
    </row>
    <row r="121" spans="1:65" s="2" customFormat="1" ht="22.75" customHeight="1" x14ac:dyDescent="0.35">
      <c r="A121" s="34"/>
      <c r="B121" s="35"/>
      <c r="C121" s="82" t="s">
        <v>138</v>
      </c>
      <c r="D121" s="36"/>
      <c r="E121" s="36"/>
      <c r="F121" s="36"/>
      <c r="G121" s="36"/>
      <c r="H121" s="36"/>
      <c r="I121" s="36"/>
      <c r="J121" s="165">
        <f>BK121</f>
        <v>0</v>
      </c>
      <c r="K121" s="36"/>
      <c r="L121" s="39"/>
      <c r="M121" s="78"/>
      <c r="N121" s="166"/>
      <c r="O121" s="79"/>
      <c r="P121" s="167">
        <f>P122</f>
        <v>0</v>
      </c>
      <c r="Q121" s="79"/>
      <c r="R121" s="167">
        <f>R122</f>
        <v>2419.7399999999998</v>
      </c>
      <c r="S121" s="79"/>
      <c r="T121" s="168">
        <f>T122</f>
        <v>0</v>
      </c>
      <c r="U121" s="34"/>
      <c r="V121" s="34"/>
      <c r="W121" s="34"/>
      <c r="X121" s="34"/>
      <c r="Y121" s="34"/>
      <c r="Z121" s="34"/>
      <c r="AA121" s="34"/>
      <c r="AB121" s="34"/>
      <c r="AC121" s="34"/>
      <c r="AD121" s="34"/>
      <c r="AE121" s="34"/>
      <c r="AT121" s="17" t="s">
        <v>74</v>
      </c>
      <c r="AU121" s="17" t="s">
        <v>120</v>
      </c>
      <c r="BK121" s="169">
        <f>BK122</f>
        <v>0</v>
      </c>
    </row>
    <row r="122" spans="1:65" s="12" customFormat="1" ht="25.9" customHeight="1" x14ac:dyDescent="0.35">
      <c r="B122" s="170"/>
      <c r="C122" s="171"/>
      <c r="D122" s="172" t="s">
        <v>74</v>
      </c>
      <c r="E122" s="173" t="s">
        <v>139</v>
      </c>
      <c r="F122" s="173" t="s">
        <v>140</v>
      </c>
      <c r="G122" s="171"/>
      <c r="H122" s="171"/>
      <c r="I122" s="174"/>
      <c r="J122" s="175">
        <f>BK122</f>
        <v>0</v>
      </c>
      <c r="K122" s="171"/>
      <c r="L122" s="176"/>
      <c r="M122" s="177"/>
      <c r="N122" s="178"/>
      <c r="O122" s="178"/>
      <c r="P122" s="179">
        <f>P123+P129+P136+P236</f>
        <v>0</v>
      </c>
      <c r="Q122" s="178"/>
      <c r="R122" s="179">
        <f>R123+R129+R136+R236</f>
        <v>2419.7399999999998</v>
      </c>
      <c r="S122" s="178"/>
      <c r="T122" s="180">
        <f>T123+T129+T136+T236</f>
        <v>0</v>
      </c>
      <c r="AR122" s="181" t="s">
        <v>83</v>
      </c>
      <c r="AT122" s="182" t="s">
        <v>74</v>
      </c>
      <c r="AU122" s="182" t="s">
        <v>75</v>
      </c>
      <c r="AY122" s="181" t="s">
        <v>141</v>
      </c>
      <c r="BK122" s="183">
        <f>BK123+BK129+BK136+BK236</f>
        <v>0</v>
      </c>
    </row>
    <row r="123" spans="1:65" s="12" customFormat="1" ht="22.75" customHeight="1" x14ac:dyDescent="0.25">
      <c r="B123" s="170"/>
      <c r="C123" s="171"/>
      <c r="D123" s="172" t="s">
        <v>74</v>
      </c>
      <c r="E123" s="184" t="s">
        <v>83</v>
      </c>
      <c r="F123" s="184" t="s">
        <v>927</v>
      </c>
      <c r="G123" s="171"/>
      <c r="H123" s="171"/>
      <c r="I123" s="174"/>
      <c r="J123" s="185">
        <f>BK123</f>
        <v>0</v>
      </c>
      <c r="K123" s="171"/>
      <c r="L123" s="176"/>
      <c r="M123" s="177"/>
      <c r="N123" s="178"/>
      <c r="O123" s="178"/>
      <c r="P123" s="179">
        <f>SUM(P124:P128)</f>
        <v>0</v>
      </c>
      <c r="Q123" s="178"/>
      <c r="R123" s="179">
        <f>SUM(R124:R128)</f>
        <v>0</v>
      </c>
      <c r="S123" s="178"/>
      <c r="T123" s="180">
        <f>SUM(T124:T128)</f>
        <v>0</v>
      </c>
      <c r="AR123" s="181" t="s">
        <v>83</v>
      </c>
      <c r="AT123" s="182" t="s">
        <v>74</v>
      </c>
      <c r="AU123" s="182" t="s">
        <v>83</v>
      </c>
      <c r="AY123" s="181" t="s">
        <v>141</v>
      </c>
      <c r="BK123" s="183">
        <f>SUM(BK124:BK128)</f>
        <v>0</v>
      </c>
    </row>
    <row r="124" spans="1:65" s="2" customFormat="1" ht="37.75" customHeight="1" x14ac:dyDescent="0.2">
      <c r="A124" s="34"/>
      <c r="B124" s="35"/>
      <c r="C124" s="238" t="s">
        <v>83</v>
      </c>
      <c r="D124" s="238" t="s">
        <v>204</v>
      </c>
      <c r="E124" s="239" t="s">
        <v>928</v>
      </c>
      <c r="F124" s="240" t="s">
        <v>929</v>
      </c>
      <c r="G124" s="241" t="s">
        <v>243</v>
      </c>
      <c r="H124" s="242">
        <v>9052</v>
      </c>
      <c r="I124" s="257"/>
      <c r="J124" s="244">
        <f>ROUND(I124*H124,2)</f>
        <v>0</v>
      </c>
      <c r="K124" s="240" t="s">
        <v>147</v>
      </c>
      <c r="L124" s="39"/>
      <c r="M124" s="245" t="s">
        <v>1</v>
      </c>
      <c r="N124" s="246" t="s">
        <v>40</v>
      </c>
      <c r="O124" s="71"/>
      <c r="P124" s="196">
        <f>O124*H124</f>
        <v>0</v>
      </c>
      <c r="Q124" s="196">
        <v>0</v>
      </c>
      <c r="R124" s="196">
        <f>Q124*H124</f>
        <v>0</v>
      </c>
      <c r="S124" s="196">
        <v>0</v>
      </c>
      <c r="T124" s="197">
        <f>S124*H124</f>
        <v>0</v>
      </c>
      <c r="U124" s="34"/>
      <c r="V124" s="34"/>
      <c r="W124" s="34"/>
      <c r="X124" s="34"/>
      <c r="Y124" s="34"/>
      <c r="Z124" s="34"/>
      <c r="AA124" s="34"/>
      <c r="AB124" s="34"/>
      <c r="AC124" s="34"/>
      <c r="AD124" s="34"/>
      <c r="AE124" s="34"/>
      <c r="AR124" s="198" t="s">
        <v>149</v>
      </c>
      <c r="AT124" s="198" t="s">
        <v>204</v>
      </c>
      <c r="AU124" s="198" t="s">
        <v>85</v>
      </c>
      <c r="AY124" s="17" t="s">
        <v>141</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149</v>
      </c>
      <c r="BM124" s="198" t="s">
        <v>930</v>
      </c>
    </row>
    <row r="125" spans="1:65" s="2" customFormat="1" ht="99" x14ac:dyDescent="0.2">
      <c r="A125" s="34"/>
      <c r="B125" s="35"/>
      <c r="C125" s="36"/>
      <c r="D125" s="200" t="s">
        <v>151</v>
      </c>
      <c r="E125" s="36"/>
      <c r="F125" s="201" t="s">
        <v>931</v>
      </c>
      <c r="G125" s="36"/>
      <c r="H125" s="36"/>
      <c r="I125" s="36"/>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151</v>
      </c>
      <c r="AU125" s="17" t="s">
        <v>85</v>
      </c>
    </row>
    <row r="126" spans="1:65" s="13" customFormat="1" x14ac:dyDescent="0.2">
      <c r="B126" s="205"/>
      <c r="C126" s="206"/>
      <c r="D126" s="200" t="s">
        <v>152</v>
      </c>
      <c r="E126" s="207" t="s">
        <v>1</v>
      </c>
      <c r="F126" s="208" t="s">
        <v>932</v>
      </c>
      <c r="G126" s="206"/>
      <c r="H126" s="209">
        <v>9052</v>
      </c>
      <c r="I126" s="206"/>
      <c r="J126" s="206"/>
      <c r="K126" s="206"/>
      <c r="L126" s="211"/>
      <c r="M126" s="212"/>
      <c r="N126" s="213"/>
      <c r="O126" s="213"/>
      <c r="P126" s="213"/>
      <c r="Q126" s="213"/>
      <c r="R126" s="213"/>
      <c r="S126" s="213"/>
      <c r="T126" s="214"/>
      <c r="AT126" s="215" t="s">
        <v>152</v>
      </c>
      <c r="AU126" s="215" t="s">
        <v>85</v>
      </c>
      <c r="AV126" s="13" t="s">
        <v>85</v>
      </c>
      <c r="AW126" s="13" t="s">
        <v>31</v>
      </c>
      <c r="AX126" s="13" t="s">
        <v>75</v>
      </c>
      <c r="AY126" s="215" t="s">
        <v>141</v>
      </c>
    </row>
    <row r="127" spans="1:65" s="14" customFormat="1" x14ac:dyDescent="0.2">
      <c r="B127" s="216"/>
      <c r="C127" s="217"/>
      <c r="D127" s="200" t="s">
        <v>152</v>
      </c>
      <c r="E127" s="218" t="s">
        <v>1</v>
      </c>
      <c r="F127" s="219" t="s">
        <v>156</v>
      </c>
      <c r="G127" s="217"/>
      <c r="H127" s="220">
        <v>9052</v>
      </c>
      <c r="I127" s="217"/>
      <c r="J127" s="217"/>
      <c r="K127" s="217"/>
      <c r="L127" s="222"/>
      <c r="M127" s="223"/>
      <c r="N127" s="224"/>
      <c r="O127" s="224"/>
      <c r="P127" s="224"/>
      <c r="Q127" s="224"/>
      <c r="R127" s="224"/>
      <c r="S127" s="224"/>
      <c r="T127" s="225"/>
      <c r="AT127" s="226" t="s">
        <v>152</v>
      </c>
      <c r="AU127" s="226" t="s">
        <v>85</v>
      </c>
      <c r="AV127" s="14" t="s">
        <v>149</v>
      </c>
      <c r="AW127" s="14" t="s">
        <v>31</v>
      </c>
      <c r="AX127" s="14" t="s">
        <v>83</v>
      </c>
      <c r="AY127" s="226" t="s">
        <v>141</v>
      </c>
    </row>
    <row r="128" spans="1:65" s="15" customFormat="1" x14ac:dyDescent="0.2">
      <c r="B128" s="227"/>
      <c r="C128" s="228"/>
      <c r="D128" s="200" t="s">
        <v>152</v>
      </c>
      <c r="E128" s="229" t="s">
        <v>1</v>
      </c>
      <c r="F128" s="230" t="s">
        <v>933</v>
      </c>
      <c r="G128" s="228"/>
      <c r="H128" s="229" t="s">
        <v>1</v>
      </c>
      <c r="I128" s="231"/>
      <c r="J128" s="228"/>
      <c r="K128" s="228"/>
      <c r="L128" s="232"/>
      <c r="M128" s="233"/>
      <c r="N128" s="234"/>
      <c r="O128" s="234"/>
      <c r="P128" s="234"/>
      <c r="Q128" s="234"/>
      <c r="R128" s="234"/>
      <c r="S128" s="234"/>
      <c r="T128" s="235"/>
      <c r="AT128" s="236" t="s">
        <v>152</v>
      </c>
      <c r="AU128" s="236" t="s">
        <v>85</v>
      </c>
      <c r="AV128" s="15" t="s">
        <v>83</v>
      </c>
      <c r="AW128" s="15" t="s">
        <v>31</v>
      </c>
      <c r="AX128" s="15" t="s">
        <v>75</v>
      </c>
      <c r="AY128" s="236" t="s">
        <v>141</v>
      </c>
    </row>
    <row r="129" spans="1:65" s="12" customFormat="1" ht="22.75" customHeight="1" x14ac:dyDescent="0.25">
      <c r="B129" s="170"/>
      <c r="C129" s="171"/>
      <c r="D129" s="172" t="s">
        <v>74</v>
      </c>
      <c r="E129" s="184" t="s">
        <v>85</v>
      </c>
      <c r="F129" s="184" t="s">
        <v>163</v>
      </c>
      <c r="G129" s="171"/>
      <c r="H129" s="171"/>
      <c r="I129" s="174"/>
      <c r="J129" s="185">
        <f>BK129</f>
        <v>0</v>
      </c>
      <c r="K129" s="171"/>
      <c r="L129" s="176"/>
      <c r="M129" s="177"/>
      <c r="N129" s="178"/>
      <c r="O129" s="178"/>
      <c r="P129" s="179">
        <f>SUM(P130:P135)</f>
        <v>0</v>
      </c>
      <c r="Q129" s="178"/>
      <c r="R129" s="179">
        <f>SUM(R130:R135)</f>
        <v>2419.7399999999998</v>
      </c>
      <c r="S129" s="178"/>
      <c r="T129" s="180">
        <f>SUM(T130:T135)</f>
        <v>0</v>
      </c>
      <c r="AR129" s="181" t="s">
        <v>83</v>
      </c>
      <c r="AT129" s="182" t="s">
        <v>74</v>
      </c>
      <c r="AU129" s="182" t="s">
        <v>83</v>
      </c>
      <c r="AY129" s="181" t="s">
        <v>141</v>
      </c>
      <c r="BK129" s="183">
        <f>SUM(BK130:BK135)</f>
        <v>0</v>
      </c>
    </row>
    <row r="130" spans="1:65" s="2" customFormat="1" ht="16.5" customHeight="1" x14ac:dyDescent="0.2">
      <c r="A130" s="34"/>
      <c r="B130" s="35"/>
      <c r="C130" s="186" t="s">
        <v>85</v>
      </c>
      <c r="D130" s="186" t="s">
        <v>143</v>
      </c>
      <c r="E130" s="187" t="s">
        <v>187</v>
      </c>
      <c r="F130" s="188" t="s">
        <v>188</v>
      </c>
      <c r="G130" s="189" t="s">
        <v>189</v>
      </c>
      <c r="H130" s="190">
        <v>2419.7399999999998</v>
      </c>
      <c r="I130" s="191"/>
      <c r="J130" s="192">
        <f>ROUND(I130*H130,2)</f>
        <v>0</v>
      </c>
      <c r="K130" s="188" t="s">
        <v>147</v>
      </c>
      <c r="L130" s="193"/>
      <c r="M130" s="194" t="s">
        <v>1</v>
      </c>
      <c r="N130" s="195" t="s">
        <v>40</v>
      </c>
      <c r="O130" s="71"/>
      <c r="P130" s="196">
        <f>O130*H130</f>
        <v>0</v>
      </c>
      <c r="Q130" s="196">
        <v>1</v>
      </c>
      <c r="R130" s="196">
        <f>Q130*H130</f>
        <v>2419.7399999999998</v>
      </c>
      <c r="S130" s="196">
        <v>0</v>
      </c>
      <c r="T130" s="197">
        <f>S130*H130</f>
        <v>0</v>
      </c>
      <c r="U130" s="34"/>
      <c r="V130" s="34"/>
      <c r="W130" s="34"/>
      <c r="X130" s="34"/>
      <c r="Y130" s="34"/>
      <c r="Z130" s="34"/>
      <c r="AA130" s="34"/>
      <c r="AB130" s="34"/>
      <c r="AC130" s="34"/>
      <c r="AD130" s="34"/>
      <c r="AE130" s="34"/>
      <c r="AR130" s="198" t="s">
        <v>148</v>
      </c>
      <c r="AT130" s="198" t="s">
        <v>143</v>
      </c>
      <c r="AU130" s="198" t="s">
        <v>85</v>
      </c>
      <c r="AY130" s="17" t="s">
        <v>141</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149</v>
      </c>
      <c r="BM130" s="198" t="s">
        <v>934</v>
      </c>
    </row>
    <row r="131" spans="1:65" s="2" customFormat="1" x14ac:dyDescent="0.2">
      <c r="A131" s="34"/>
      <c r="B131" s="35"/>
      <c r="C131" s="36"/>
      <c r="D131" s="200" t="s">
        <v>151</v>
      </c>
      <c r="E131" s="36"/>
      <c r="F131" s="201" t="s">
        <v>188</v>
      </c>
      <c r="G131" s="36"/>
      <c r="H131" s="36"/>
      <c r="I131" s="202"/>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151</v>
      </c>
      <c r="AU131" s="17" t="s">
        <v>85</v>
      </c>
    </row>
    <row r="132" spans="1:65" s="15" customFormat="1" x14ac:dyDescent="0.2">
      <c r="B132" s="227"/>
      <c r="C132" s="228"/>
      <c r="D132" s="200" t="s">
        <v>152</v>
      </c>
      <c r="E132" s="229" t="s">
        <v>1</v>
      </c>
      <c r="F132" s="230" t="s">
        <v>935</v>
      </c>
      <c r="G132" s="228"/>
      <c r="H132" s="229" t="s">
        <v>1</v>
      </c>
      <c r="I132" s="231"/>
      <c r="J132" s="228"/>
      <c r="K132" s="228"/>
      <c r="L132" s="232"/>
      <c r="M132" s="233"/>
      <c r="N132" s="234"/>
      <c r="O132" s="234"/>
      <c r="P132" s="234"/>
      <c r="Q132" s="234"/>
      <c r="R132" s="234"/>
      <c r="S132" s="234"/>
      <c r="T132" s="235"/>
      <c r="AT132" s="236" t="s">
        <v>152</v>
      </c>
      <c r="AU132" s="236" t="s">
        <v>85</v>
      </c>
      <c r="AV132" s="15" t="s">
        <v>83</v>
      </c>
      <c r="AW132" s="15" t="s">
        <v>31</v>
      </c>
      <c r="AX132" s="15" t="s">
        <v>75</v>
      </c>
      <c r="AY132" s="236" t="s">
        <v>141</v>
      </c>
    </row>
    <row r="133" spans="1:65" s="13" customFormat="1" x14ac:dyDescent="0.2">
      <c r="B133" s="205"/>
      <c r="C133" s="206"/>
      <c r="D133" s="200" t="s">
        <v>152</v>
      </c>
      <c r="E133" s="207" t="s">
        <v>1</v>
      </c>
      <c r="F133" s="208" t="s">
        <v>936</v>
      </c>
      <c r="G133" s="206"/>
      <c r="H133" s="209">
        <v>2444.04</v>
      </c>
      <c r="I133" s="210"/>
      <c r="J133" s="206"/>
      <c r="K133" s="206"/>
      <c r="L133" s="211"/>
      <c r="M133" s="212"/>
      <c r="N133" s="213"/>
      <c r="O133" s="213"/>
      <c r="P133" s="213"/>
      <c r="Q133" s="213"/>
      <c r="R133" s="213"/>
      <c r="S133" s="213"/>
      <c r="T133" s="214"/>
      <c r="AT133" s="215" t="s">
        <v>152</v>
      </c>
      <c r="AU133" s="215" t="s">
        <v>85</v>
      </c>
      <c r="AV133" s="13" t="s">
        <v>85</v>
      </c>
      <c r="AW133" s="13" t="s">
        <v>31</v>
      </c>
      <c r="AX133" s="13" t="s">
        <v>75</v>
      </c>
      <c r="AY133" s="215" t="s">
        <v>141</v>
      </c>
    </row>
    <row r="134" spans="1:65" s="13" customFormat="1" x14ac:dyDescent="0.2">
      <c r="B134" s="205"/>
      <c r="C134" s="206"/>
      <c r="D134" s="200" t="s">
        <v>152</v>
      </c>
      <c r="E134" s="207" t="s">
        <v>1</v>
      </c>
      <c r="F134" s="208" t="s">
        <v>937</v>
      </c>
      <c r="G134" s="206"/>
      <c r="H134" s="209">
        <v>-24.3</v>
      </c>
      <c r="I134" s="210"/>
      <c r="J134" s="206"/>
      <c r="K134" s="206"/>
      <c r="L134" s="211"/>
      <c r="M134" s="212"/>
      <c r="N134" s="213"/>
      <c r="O134" s="213"/>
      <c r="P134" s="213"/>
      <c r="Q134" s="213"/>
      <c r="R134" s="213"/>
      <c r="S134" s="213"/>
      <c r="T134" s="214"/>
      <c r="AT134" s="215" t="s">
        <v>152</v>
      </c>
      <c r="AU134" s="215" t="s">
        <v>85</v>
      </c>
      <c r="AV134" s="13" t="s">
        <v>85</v>
      </c>
      <c r="AW134" s="13" t="s">
        <v>31</v>
      </c>
      <c r="AX134" s="13" t="s">
        <v>75</v>
      </c>
      <c r="AY134" s="215" t="s">
        <v>141</v>
      </c>
    </row>
    <row r="135" spans="1:65" s="14" customFormat="1" x14ac:dyDescent="0.2">
      <c r="B135" s="216"/>
      <c r="C135" s="217"/>
      <c r="D135" s="200" t="s">
        <v>152</v>
      </c>
      <c r="E135" s="218" t="s">
        <v>1</v>
      </c>
      <c r="F135" s="219" t="s">
        <v>156</v>
      </c>
      <c r="G135" s="217"/>
      <c r="H135" s="220">
        <v>2419.7399999999998</v>
      </c>
      <c r="I135" s="221"/>
      <c r="J135" s="217"/>
      <c r="K135" s="217"/>
      <c r="L135" s="222"/>
      <c r="M135" s="223"/>
      <c r="N135" s="224"/>
      <c r="O135" s="224"/>
      <c r="P135" s="224"/>
      <c r="Q135" s="224"/>
      <c r="R135" s="224"/>
      <c r="S135" s="224"/>
      <c r="T135" s="225"/>
      <c r="AT135" s="226" t="s">
        <v>152</v>
      </c>
      <c r="AU135" s="226" t="s">
        <v>85</v>
      </c>
      <c r="AV135" s="14" t="s">
        <v>149</v>
      </c>
      <c r="AW135" s="14" t="s">
        <v>31</v>
      </c>
      <c r="AX135" s="14" t="s">
        <v>83</v>
      </c>
      <c r="AY135" s="226" t="s">
        <v>141</v>
      </c>
    </row>
    <row r="136" spans="1:65" s="12" customFormat="1" ht="22.75" customHeight="1" x14ac:dyDescent="0.25">
      <c r="B136" s="170"/>
      <c r="C136" s="171"/>
      <c r="D136" s="172" t="s">
        <v>74</v>
      </c>
      <c r="E136" s="184" t="s">
        <v>179</v>
      </c>
      <c r="F136" s="184" t="s">
        <v>202</v>
      </c>
      <c r="G136" s="171"/>
      <c r="H136" s="171"/>
      <c r="I136" s="174"/>
      <c r="J136" s="185">
        <f>BK136</f>
        <v>0</v>
      </c>
      <c r="K136" s="171"/>
      <c r="L136" s="176"/>
      <c r="M136" s="177"/>
      <c r="N136" s="178"/>
      <c r="O136" s="178"/>
      <c r="P136" s="179">
        <f>SUM(P137:P235)</f>
        <v>0</v>
      </c>
      <c r="Q136" s="178"/>
      <c r="R136" s="179">
        <f>SUM(R137:R235)</f>
        <v>0</v>
      </c>
      <c r="S136" s="178"/>
      <c r="T136" s="180">
        <f>SUM(T137:T235)</f>
        <v>0</v>
      </c>
      <c r="AR136" s="181" t="s">
        <v>83</v>
      </c>
      <c r="AT136" s="182" t="s">
        <v>74</v>
      </c>
      <c r="AU136" s="182" t="s">
        <v>83</v>
      </c>
      <c r="AY136" s="181" t="s">
        <v>141</v>
      </c>
      <c r="BK136" s="183">
        <f>SUM(BK137:BK235)</f>
        <v>0</v>
      </c>
    </row>
    <row r="137" spans="1:65" s="2" customFormat="1" ht="16.5" customHeight="1" x14ac:dyDescent="0.2">
      <c r="A137" s="34"/>
      <c r="B137" s="35"/>
      <c r="C137" s="238" t="s">
        <v>164</v>
      </c>
      <c r="D137" s="238" t="s">
        <v>204</v>
      </c>
      <c r="E137" s="239" t="s">
        <v>205</v>
      </c>
      <c r="F137" s="240" t="s">
        <v>206</v>
      </c>
      <c r="G137" s="241" t="s">
        <v>146</v>
      </c>
      <c r="H137" s="242">
        <v>50</v>
      </c>
      <c r="I137" s="243"/>
      <c r="J137" s="244">
        <f>ROUND(I137*H137,2)</f>
        <v>0</v>
      </c>
      <c r="K137" s="240" t="s">
        <v>147</v>
      </c>
      <c r="L137" s="39"/>
      <c r="M137" s="245" t="s">
        <v>1</v>
      </c>
      <c r="N137" s="246" t="s">
        <v>40</v>
      </c>
      <c r="O137" s="71"/>
      <c r="P137" s="196">
        <f>O137*H137</f>
        <v>0</v>
      </c>
      <c r="Q137" s="196">
        <v>0</v>
      </c>
      <c r="R137" s="196">
        <f>Q137*H137</f>
        <v>0</v>
      </c>
      <c r="S137" s="196">
        <v>0</v>
      </c>
      <c r="T137" s="197">
        <f>S137*H137</f>
        <v>0</v>
      </c>
      <c r="U137" s="34"/>
      <c r="V137" s="34"/>
      <c r="W137" s="34"/>
      <c r="X137" s="34"/>
      <c r="Y137" s="34"/>
      <c r="Z137" s="34"/>
      <c r="AA137" s="34"/>
      <c r="AB137" s="34"/>
      <c r="AC137" s="34"/>
      <c r="AD137" s="34"/>
      <c r="AE137" s="34"/>
      <c r="AR137" s="198" t="s">
        <v>149</v>
      </c>
      <c r="AT137" s="198" t="s">
        <v>204</v>
      </c>
      <c r="AU137" s="198" t="s">
        <v>85</v>
      </c>
      <c r="AY137" s="17" t="s">
        <v>141</v>
      </c>
      <c r="BE137" s="199">
        <f>IF(N137="základní",J137,0)</f>
        <v>0</v>
      </c>
      <c r="BF137" s="199">
        <f>IF(N137="snížená",J137,0)</f>
        <v>0</v>
      </c>
      <c r="BG137" s="199">
        <f>IF(N137="zákl. přenesená",J137,0)</f>
        <v>0</v>
      </c>
      <c r="BH137" s="199">
        <f>IF(N137="sníž. přenesená",J137,0)</f>
        <v>0</v>
      </c>
      <c r="BI137" s="199">
        <f>IF(N137="nulová",J137,0)</f>
        <v>0</v>
      </c>
      <c r="BJ137" s="17" t="s">
        <v>83</v>
      </c>
      <c r="BK137" s="199">
        <f>ROUND(I137*H137,2)</f>
        <v>0</v>
      </c>
      <c r="BL137" s="17" t="s">
        <v>149</v>
      </c>
      <c r="BM137" s="198" t="s">
        <v>938</v>
      </c>
    </row>
    <row r="138" spans="1:65" s="2" customFormat="1" ht="27" x14ac:dyDescent="0.2">
      <c r="A138" s="34"/>
      <c r="B138" s="35"/>
      <c r="C138" s="36"/>
      <c r="D138" s="200" t="s">
        <v>151</v>
      </c>
      <c r="E138" s="36"/>
      <c r="F138" s="201" t="s">
        <v>208</v>
      </c>
      <c r="G138" s="36"/>
      <c r="H138" s="36"/>
      <c r="I138" s="202"/>
      <c r="J138" s="36"/>
      <c r="K138" s="36"/>
      <c r="L138" s="39"/>
      <c r="M138" s="203"/>
      <c r="N138" s="204"/>
      <c r="O138" s="71"/>
      <c r="P138" s="71"/>
      <c r="Q138" s="71"/>
      <c r="R138" s="71"/>
      <c r="S138" s="71"/>
      <c r="T138" s="72"/>
      <c r="U138" s="34"/>
      <c r="V138" s="34"/>
      <c r="W138" s="34"/>
      <c r="X138" s="34"/>
      <c r="Y138" s="34"/>
      <c r="Z138" s="34"/>
      <c r="AA138" s="34"/>
      <c r="AB138" s="34"/>
      <c r="AC138" s="34"/>
      <c r="AD138" s="34"/>
      <c r="AE138" s="34"/>
      <c r="AT138" s="17" t="s">
        <v>151</v>
      </c>
      <c r="AU138" s="17" t="s">
        <v>85</v>
      </c>
    </row>
    <row r="139" spans="1:65" s="13" customFormat="1" x14ac:dyDescent="0.2">
      <c r="B139" s="205"/>
      <c r="C139" s="206"/>
      <c r="D139" s="200" t="s">
        <v>152</v>
      </c>
      <c r="E139" s="207" t="s">
        <v>1</v>
      </c>
      <c r="F139" s="208" t="s">
        <v>641</v>
      </c>
      <c r="G139" s="206"/>
      <c r="H139" s="209">
        <v>50</v>
      </c>
      <c r="I139" s="210"/>
      <c r="J139" s="206"/>
      <c r="K139" s="206"/>
      <c r="L139" s="211"/>
      <c r="M139" s="212"/>
      <c r="N139" s="213"/>
      <c r="O139" s="213"/>
      <c r="P139" s="213"/>
      <c r="Q139" s="213"/>
      <c r="R139" s="213"/>
      <c r="S139" s="213"/>
      <c r="T139" s="214"/>
      <c r="AT139" s="215" t="s">
        <v>152</v>
      </c>
      <c r="AU139" s="215" t="s">
        <v>85</v>
      </c>
      <c r="AV139" s="13" t="s">
        <v>85</v>
      </c>
      <c r="AW139" s="13" t="s">
        <v>31</v>
      </c>
      <c r="AX139" s="13" t="s">
        <v>75</v>
      </c>
      <c r="AY139" s="215" t="s">
        <v>141</v>
      </c>
    </row>
    <row r="140" spans="1:65" s="14" customFormat="1" x14ac:dyDescent="0.2">
      <c r="B140" s="216"/>
      <c r="C140" s="217"/>
      <c r="D140" s="200" t="s">
        <v>152</v>
      </c>
      <c r="E140" s="218" t="s">
        <v>1</v>
      </c>
      <c r="F140" s="219" t="s">
        <v>156</v>
      </c>
      <c r="G140" s="217"/>
      <c r="H140" s="220">
        <v>50</v>
      </c>
      <c r="I140" s="221"/>
      <c r="J140" s="217"/>
      <c r="K140" s="217"/>
      <c r="L140" s="222"/>
      <c r="M140" s="223"/>
      <c r="N140" s="224"/>
      <c r="O140" s="224"/>
      <c r="P140" s="224"/>
      <c r="Q140" s="224"/>
      <c r="R140" s="224"/>
      <c r="S140" s="224"/>
      <c r="T140" s="225"/>
      <c r="AT140" s="226" t="s">
        <v>152</v>
      </c>
      <c r="AU140" s="226" t="s">
        <v>85</v>
      </c>
      <c r="AV140" s="14" t="s">
        <v>149</v>
      </c>
      <c r="AW140" s="14" t="s">
        <v>31</v>
      </c>
      <c r="AX140" s="14" t="s">
        <v>83</v>
      </c>
      <c r="AY140" s="226" t="s">
        <v>141</v>
      </c>
    </row>
    <row r="141" spans="1:65" s="2" customFormat="1" ht="24.15" customHeight="1" x14ac:dyDescent="0.2">
      <c r="A141" s="34"/>
      <c r="B141" s="35"/>
      <c r="C141" s="238" t="s">
        <v>149</v>
      </c>
      <c r="D141" s="238" t="s">
        <v>204</v>
      </c>
      <c r="E141" s="239" t="s">
        <v>939</v>
      </c>
      <c r="F141" s="240" t="s">
        <v>940</v>
      </c>
      <c r="G141" s="241" t="s">
        <v>243</v>
      </c>
      <c r="H141" s="242">
        <v>80</v>
      </c>
      <c r="I141" s="243"/>
      <c r="J141" s="244">
        <f>ROUND(I141*H141,2)</f>
        <v>0</v>
      </c>
      <c r="K141" s="240" t="s">
        <v>147</v>
      </c>
      <c r="L141" s="39"/>
      <c r="M141" s="245" t="s">
        <v>1</v>
      </c>
      <c r="N141" s="246" t="s">
        <v>40</v>
      </c>
      <c r="O141" s="71"/>
      <c r="P141" s="196">
        <f>O141*H141</f>
        <v>0</v>
      </c>
      <c r="Q141" s="196">
        <v>0</v>
      </c>
      <c r="R141" s="196">
        <f>Q141*H141</f>
        <v>0</v>
      </c>
      <c r="S141" s="196">
        <v>0</v>
      </c>
      <c r="T141" s="197">
        <f>S141*H141</f>
        <v>0</v>
      </c>
      <c r="U141" s="34"/>
      <c r="V141" s="34"/>
      <c r="W141" s="34"/>
      <c r="X141" s="34"/>
      <c r="Y141" s="34"/>
      <c r="Z141" s="34"/>
      <c r="AA141" s="34"/>
      <c r="AB141" s="34"/>
      <c r="AC141" s="34"/>
      <c r="AD141" s="34"/>
      <c r="AE141" s="34"/>
      <c r="AR141" s="198" t="s">
        <v>149</v>
      </c>
      <c r="AT141" s="198" t="s">
        <v>204</v>
      </c>
      <c r="AU141" s="198" t="s">
        <v>85</v>
      </c>
      <c r="AY141" s="17" t="s">
        <v>141</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149</v>
      </c>
      <c r="BM141" s="198" t="s">
        <v>941</v>
      </c>
    </row>
    <row r="142" spans="1:65" s="2" customFormat="1" ht="63" x14ac:dyDescent="0.2">
      <c r="A142" s="34"/>
      <c r="B142" s="35"/>
      <c r="C142" s="36"/>
      <c r="D142" s="200" t="s">
        <v>151</v>
      </c>
      <c r="E142" s="36"/>
      <c r="F142" s="201" t="s">
        <v>942</v>
      </c>
      <c r="G142" s="36"/>
      <c r="H142" s="36"/>
      <c r="I142" s="202"/>
      <c r="J142" s="36"/>
      <c r="K142" s="36"/>
      <c r="L142" s="39"/>
      <c r="M142" s="203"/>
      <c r="N142" s="204"/>
      <c r="O142" s="71"/>
      <c r="P142" s="71"/>
      <c r="Q142" s="71"/>
      <c r="R142" s="71"/>
      <c r="S142" s="71"/>
      <c r="T142" s="72"/>
      <c r="U142" s="34"/>
      <c r="V142" s="34"/>
      <c r="W142" s="34"/>
      <c r="X142" s="34"/>
      <c r="Y142" s="34"/>
      <c r="Z142" s="34"/>
      <c r="AA142" s="34"/>
      <c r="AB142" s="34"/>
      <c r="AC142" s="34"/>
      <c r="AD142" s="34"/>
      <c r="AE142" s="34"/>
      <c r="AT142" s="17" t="s">
        <v>151</v>
      </c>
      <c r="AU142" s="17" t="s">
        <v>85</v>
      </c>
    </row>
    <row r="143" spans="1:65" s="13" customFormat="1" x14ac:dyDescent="0.2">
      <c r="B143" s="205"/>
      <c r="C143" s="206"/>
      <c r="D143" s="200" t="s">
        <v>152</v>
      </c>
      <c r="E143" s="207" t="s">
        <v>1</v>
      </c>
      <c r="F143" s="208" t="s">
        <v>800</v>
      </c>
      <c r="G143" s="206"/>
      <c r="H143" s="209">
        <v>80</v>
      </c>
      <c r="I143" s="210"/>
      <c r="J143" s="206"/>
      <c r="K143" s="206"/>
      <c r="L143" s="211"/>
      <c r="M143" s="212"/>
      <c r="N143" s="213"/>
      <c r="O143" s="213"/>
      <c r="P143" s="213"/>
      <c r="Q143" s="213"/>
      <c r="R143" s="213"/>
      <c r="S143" s="213"/>
      <c r="T143" s="214"/>
      <c r="AT143" s="215" t="s">
        <v>152</v>
      </c>
      <c r="AU143" s="215" t="s">
        <v>85</v>
      </c>
      <c r="AV143" s="13" t="s">
        <v>85</v>
      </c>
      <c r="AW143" s="13" t="s">
        <v>31</v>
      </c>
      <c r="AX143" s="13" t="s">
        <v>75</v>
      </c>
      <c r="AY143" s="215" t="s">
        <v>141</v>
      </c>
    </row>
    <row r="144" spans="1:65" s="14" customFormat="1" x14ac:dyDescent="0.2">
      <c r="B144" s="216"/>
      <c r="C144" s="217"/>
      <c r="D144" s="200" t="s">
        <v>152</v>
      </c>
      <c r="E144" s="218" t="s">
        <v>1</v>
      </c>
      <c r="F144" s="219" t="s">
        <v>156</v>
      </c>
      <c r="G144" s="217"/>
      <c r="H144" s="220">
        <v>80</v>
      </c>
      <c r="I144" s="221"/>
      <c r="J144" s="217"/>
      <c r="K144" s="217"/>
      <c r="L144" s="222"/>
      <c r="M144" s="223"/>
      <c r="N144" s="224"/>
      <c r="O144" s="224"/>
      <c r="P144" s="224"/>
      <c r="Q144" s="224"/>
      <c r="R144" s="224"/>
      <c r="S144" s="224"/>
      <c r="T144" s="225"/>
      <c r="AT144" s="226" t="s">
        <v>152</v>
      </c>
      <c r="AU144" s="226" t="s">
        <v>85</v>
      </c>
      <c r="AV144" s="14" t="s">
        <v>149</v>
      </c>
      <c r="AW144" s="14" t="s">
        <v>31</v>
      </c>
      <c r="AX144" s="14" t="s">
        <v>83</v>
      </c>
      <c r="AY144" s="226" t="s">
        <v>141</v>
      </c>
    </row>
    <row r="145" spans="1:65" s="2" customFormat="1" ht="24.15" customHeight="1" x14ac:dyDescent="0.2">
      <c r="A145" s="34"/>
      <c r="B145" s="35"/>
      <c r="C145" s="238" t="s">
        <v>179</v>
      </c>
      <c r="D145" s="238" t="s">
        <v>204</v>
      </c>
      <c r="E145" s="239" t="s">
        <v>943</v>
      </c>
      <c r="F145" s="240" t="s">
        <v>944</v>
      </c>
      <c r="G145" s="241" t="s">
        <v>243</v>
      </c>
      <c r="H145" s="242">
        <v>1420</v>
      </c>
      <c r="I145" s="243"/>
      <c r="J145" s="244">
        <f>ROUND(I145*H145,2)</f>
        <v>0</v>
      </c>
      <c r="K145" s="240" t="s">
        <v>147</v>
      </c>
      <c r="L145" s="39"/>
      <c r="M145" s="245" t="s">
        <v>1</v>
      </c>
      <c r="N145" s="246" t="s">
        <v>40</v>
      </c>
      <c r="O145" s="71"/>
      <c r="P145" s="196">
        <f>O145*H145</f>
        <v>0</v>
      </c>
      <c r="Q145" s="196">
        <v>0</v>
      </c>
      <c r="R145" s="196">
        <f>Q145*H145</f>
        <v>0</v>
      </c>
      <c r="S145" s="196">
        <v>0</v>
      </c>
      <c r="T145" s="197">
        <f>S145*H145</f>
        <v>0</v>
      </c>
      <c r="U145" s="34"/>
      <c r="V145" s="34"/>
      <c r="W145" s="34"/>
      <c r="X145" s="34"/>
      <c r="Y145" s="34"/>
      <c r="Z145" s="34"/>
      <c r="AA145" s="34"/>
      <c r="AB145" s="34"/>
      <c r="AC145" s="34"/>
      <c r="AD145" s="34"/>
      <c r="AE145" s="34"/>
      <c r="AR145" s="198" t="s">
        <v>149</v>
      </c>
      <c r="AT145" s="198" t="s">
        <v>204</v>
      </c>
      <c r="AU145" s="198" t="s">
        <v>85</v>
      </c>
      <c r="AY145" s="17" t="s">
        <v>141</v>
      </c>
      <c r="BE145" s="199">
        <f>IF(N145="základní",J145,0)</f>
        <v>0</v>
      </c>
      <c r="BF145" s="199">
        <f>IF(N145="snížená",J145,0)</f>
        <v>0</v>
      </c>
      <c r="BG145" s="199">
        <f>IF(N145="zákl. přenesená",J145,0)</f>
        <v>0</v>
      </c>
      <c r="BH145" s="199">
        <f>IF(N145="sníž. přenesená",J145,0)</f>
        <v>0</v>
      </c>
      <c r="BI145" s="199">
        <f>IF(N145="nulová",J145,0)</f>
        <v>0</v>
      </c>
      <c r="BJ145" s="17" t="s">
        <v>83</v>
      </c>
      <c r="BK145" s="199">
        <f>ROUND(I145*H145,2)</f>
        <v>0</v>
      </c>
      <c r="BL145" s="17" t="s">
        <v>149</v>
      </c>
      <c r="BM145" s="198" t="s">
        <v>945</v>
      </c>
    </row>
    <row r="146" spans="1:65" s="2" customFormat="1" ht="54" x14ac:dyDescent="0.2">
      <c r="A146" s="34"/>
      <c r="B146" s="35"/>
      <c r="C146" s="36"/>
      <c r="D146" s="200" t="s">
        <v>151</v>
      </c>
      <c r="E146" s="36"/>
      <c r="F146" s="201" t="s">
        <v>946</v>
      </c>
      <c r="G146" s="36"/>
      <c r="H146" s="36"/>
      <c r="I146" s="202"/>
      <c r="J146" s="36"/>
      <c r="K146" s="36"/>
      <c r="L146" s="39"/>
      <c r="M146" s="203"/>
      <c r="N146" s="204"/>
      <c r="O146" s="71"/>
      <c r="P146" s="71"/>
      <c r="Q146" s="71"/>
      <c r="R146" s="71"/>
      <c r="S146" s="71"/>
      <c r="T146" s="72"/>
      <c r="U146" s="34"/>
      <c r="V146" s="34"/>
      <c r="W146" s="34"/>
      <c r="X146" s="34"/>
      <c r="Y146" s="34"/>
      <c r="Z146" s="34"/>
      <c r="AA146" s="34"/>
      <c r="AB146" s="34"/>
      <c r="AC146" s="34"/>
      <c r="AD146" s="34"/>
      <c r="AE146" s="34"/>
      <c r="AT146" s="17" t="s">
        <v>151</v>
      </c>
      <c r="AU146" s="17" t="s">
        <v>85</v>
      </c>
    </row>
    <row r="147" spans="1:65" s="13" customFormat="1" x14ac:dyDescent="0.2">
      <c r="B147" s="205"/>
      <c r="C147" s="206"/>
      <c r="D147" s="200" t="s">
        <v>152</v>
      </c>
      <c r="E147" s="207" t="s">
        <v>1</v>
      </c>
      <c r="F147" s="208" t="s">
        <v>947</v>
      </c>
      <c r="G147" s="206"/>
      <c r="H147" s="209">
        <v>1420</v>
      </c>
      <c r="I147" s="210"/>
      <c r="J147" s="206"/>
      <c r="K147" s="206"/>
      <c r="L147" s="211"/>
      <c r="M147" s="212"/>
      <c r="N147" s="213"/>
      <c r="O147" s="213"/>
      <c r="P147" s="213"/>
      <c r="Q147" s="213"/>
      <c r="R147" s="213"/>
      <c r="S147" s="213"/>
      <c r="T147" s="214"/>
      <c r="AT147" s="215" t="s">
        <v>152</v>
      </c>
      <c r="AU147" s="215" t="s">
        <v>85</v>
      </c>
      <c r="AV147" s="13" t="s">
        <v>85</v>
      </c>
      <c r="AW147" s="13" t="s">
        <v>31</v>
      </c>
      <c r="AX147" s="13" t="s">
        <v>75</v>
      </c>
      <c r="AY147" s="215" t="s">
        <v>141</v>
      </c>
    </row>
    <row r="148" spans="1:65" s="14" customFormat="1" x14ac:dyDescent="0.2">
      <c r="B148" s="216"/>
      <c r="C148" s="217"/>
      <c r="D148" s="200" t="s">
        <v>152</v>
      </c>
      <c r="E148" s="218" t="s">
        <v>1</v>
      </c>
      <c r="F148" s="219" t="s">
        <v>156</v>
      </c>
      <c r="G148" s="217"/>
      <c r="H148" s="220">
        <v>1420</v>
      </c>
      <c r="I148" s="221"/>
      <c r="J148" s="217"/>
      <c r="K148" s="217"/>
      <c r="L148" s="222"/>
      <c r="M148" s="223"/>
      <c r="N148" s="224"/>
      <c r="O148" s="224"/>
      <c r="P148" s="224"/>
      <c r="Q148" s="224"/>
      <c r="R148" s="224"/>
      <c r="S148" s="224"/>
      <c r="T148" s="225"/>
      <c r="AT148" s="226" t="s">
        <v>152</v>
      </c>
      <c r="AU148" s="226" t="s">
        <v>85</v>
      </c>
      <c r="AV148" s="14" t="s">
        <v>149</v>
      </c>
      <c r="AW148" s="14" t="s">
        <v>31</v>
      </c>
      <c r="AX148" s="14" t="s">
        <v>83</v>
      </c>
      <c r="AY148" s="226" t="s">
        <v>141</v>
      </c>
    </row>
    <row r="149" spans="1:65" s="2" customFormat="1" ht="37.75" customHeight="1" x14ac:dyDescent="0.2">
      <c r="A149" s="34"/>
      <c r="B149" s="35"/>
      <c r="C149" s="238" t="s">
        <v>186</v>
      </c>
      <c r="D149" s="238" t="s">
        <v>204</v>
      </c>
      <c r="E149" s="239" t="s">
        <v>295</v>
      </c>
      <c r="F149" s="240" t="s">
        <v>296</v>
      </c>
      <c r="G149" s="241" t="s">
        <v>243</v>
      </c>
      <c r="H149" s="242">
        <v>1420</v>
      </c>
      <c r="I149" s="243"/>
      <c r="J149" s="244">
        <f>ROUND(I149*H149,2)</f>
        <v>0</v>
      </c>
      <c r="K149" s="240" t="s">
        <v>147</v>
      </c>
      <c r="L149" s="39"/>
      <c r="M149" s="245" t="s">
        <v>1</v>
      </c>
      <c r="N149" s="246" t="s">
        <v>40</v>
      </c>
      <c r="O149" s="71"/>
      <c r="P149" s="196">
        <f>O149*H149</f>
        <v>0</v>
      </c>
      <c r="Q149" s="196">
        <v>0</v>
      </c>
      <c r="R149" s="196">
        <f>Q149*H149</f>
        <v>0</v>
      </c>
      <c r="S149" s="196">
        <v>0</v>
      </c>
      <c r="T149" s="197">
        <f>S149*H149</f>
        <v>0</v>
      </c>
      <c r="U149" s="34"/>
      <c r="V149" s="34"/>
      <c r="W149" s="34"/>
      <c r="X149" s="34"/>
      <c r="Y149" s="34"/>
      <c r="Z149" s="34"/>
      <c r="AA149" s="34"/>
      <c r="AB149" s="34"/>
      <c r="AC149" s="34"/>
      <c r="AD149" s="34"/>
      <c r="AE149" s="34"/>
      <c r="AR149" s="198" t="s">
        <v>149</v>
      </c>
      <c r="AT149" s="198" t="s">
        <v>204</v>
      </c>
      <c r="AU149" s="198" t="s">
        <v>85</v>
      </c>
      <c r="AY149" s="17" t="s">
        <v>141</v>
      </c>
      <c r="BE149" s="199">
        <f>IF(N149="základní",J149,0)</f>
        <v>0</v>
      </c>
      <c r="BF149" s="199">
        <f>IF(N149="snížená",J149,0)</f>
        <v>0</v>
      </c>
      <c r="BG149" s="199">
        <f>IF(N149="zákl. přenesená",J149,0)</f>
        <v>0</v>
      </c>
      <c r="BH149" s="199">
        <f>IF(N149="sníž. přenesená",J149,0)</f>
        <v>0</v>
      </c>
      <c r="BI149" s="199">
        <f>IF(N149="nulová",J149,0)</f>
        <v>0</v>
      </c>
      <c r="BJ149" s="17" t="s">
        <v>83</v>
      </c>
      <c r="BK149" s="199">
        <f>ROUND(I149*H149,2)</f>
        <v>0</v>
      </c>
      <c r="BL149" s="17" t="s">
        <v>149</v>
      </c>
      <c r="BM149" s="198" t="s">
        <v>948</v>
      </c>
    </row>
    <row r="150" spans="1:65" s="2" customFormat="1" ht="54" x14ac:dyDescent="0.2">
      <c r="A150" s="34"/>
      <c r="B150" s="35"/>
      <c r="C150" s="36"/>
      <c r="D150" s="200" t="s">
        <v>151</v>
      </c>
      <c r="E150" s="36"/>
      <c r="F150" s="201" t="s">
        <v>298</v>
      </c>
      <c r="G150" s="36"/>
      <c r="H150" s="36"/>
      <c r="I150" s="202"/>
      <c r="J150" s="36"/>
      <c r="K150" s="36"/>
      <c r="L150" s="39"/>
      <c r="M150" s="203"/>
      <c r="N150" s="204"/>
      <c r="O150" s="71"/>
      <c r="P150" s="71"/>
      <c r="Q150" s="71"/>
      <c r="R150" s="71"/>
      <c r="S150" s="71"/>
      <c r="T150" s="72"/>
      <c r="U150" s="34"/>
      <c r="V150" s="34"/>
      <c r="W150" s="34"/>
      <c r="X150" s="34"/>
      <c r="Y150" s="34"/>
      <c r="Z150" s="34"/>
      <c r="AA150" s="34"/>
      <c r="AB150" s="34"/>
      <c r="AC150" s="34"/>
      <c r="AD150" s="34"/>
      <c r="AE150" s="34"/>
      <c r="AT150" s="17" t="s">
        <v>151</v>
      </c>
      <c r="AU150" s="17" t="s">
        <v>85</v>
      </c>
    </row>
    <row r="151" spans="1:65" s="13" customFormat="1" x14ac:dyDescent="0.2">
      <c r="B151" s="205"/>
      <c r="C151" s="206"/>
      <c r="D151" s="200" t="s">
        <v>152</v>
      </c>
      <c r="E151" s="207" t="s">
        <v>1</v>
      </c>
      <c r="F151" s="208" t="s">
        <v>947</v>
      </c>
      <c r="G151" s="206"/>
      <c r="H151" s="209">
        <v>1420</v>
      </c>
      <c r="I151" s="210"/>
      <c r="J151" s="206"/>
      <c r="K151" s="206"/>
      <c r="L151" s="211"/>
      <c r="M151" s="212"/>
      <c r="N151" s="213"/>
      <c r="O151" s="213"/>
      <c r="P151" s="213"/>
      <c r="Q151" s="213"/>
      <c r="R151" s="213"/>
      <c r="S151" s="213"/>
      <c r="T151" s="214"/>
      <c r="AT151" s="215" t="s">
        <v>152</v>
      </c>
      <c r="AU151" s="215" t="s">
        <v>85</v>
      </c>
      <c r="AV151" s="13" t="s">
        <v>85</v>
      </c>
      <c r="AW151" s="13" t="s">
        <v>31</v>
      </c>
      <c r="AX151" s="13" t="s">
        <v>75</v>
      </c>
      <c r="AY151" s="215" t="s">
        <v>141</v>
      </c>
    </row>
    <row r="152" spans="1:65" s="14" customFormat="1" x14ac:dyDescent="0.2">
      <c r="B152" s="216"/>
      <c r="C152" s="217"/>
      <c r="D152" s="200" t="s">
        <v>152</v>
      </c>
      <c r="E152" s="218" t="s">
        <v>1</v>
      </c>
      <c r="F152" s="219" t="s">
        <v>156</v>
      </c>
      <c r="G152" s="217"/>
      <c r="H152" s="220">
        <v>1420</v>
      </c>
      <c r="I152" s="221"/>
      <c r="J152" s="217"/>
      <c r="K152" s="217"/>
      <c r="L152" s="222"/>
      <c r="M152" s="223"/>
      <c r="N152" s="224"/>
      <c r="O152" s="224"/>
      <c r="P152" s="224"/>
      <c r="Q152" s="224"/>
      <c r="R152" s="224"/>
      <c r="S152" s="224"/>
      <c r="T152" s="225"/>
      <c r="AT152" s="226" t="s">
        <v>152</v>
      </c>
      <c r="AU152" s="226" t="s">
        <v>85</v>
      </c>
      <c r="AV152" s="14" t="s">
        <v>149</v>
      </c>
      <c r="AW152" s="14" t="s">
        <v>31</v>
      </c>
      <c r="AX152" s="14" t="s">
        <v>83</v>
      </c>
      <c r="AY152" s="226" t="s">
        <v>141</v>
      </c>
    </row>
    <row r="153" spans="1:65" s="2" customFormat="1" ht="37.75" customHeight="1" x14ac:dyDescent="0.2">
      <c r="A153" s="34"/>
      <c r="B153" s="35"/>
      <c r="C153" s="238" t="s">
        <v>203</v>
      </c>
      <c r="D153" s="238" t="s">
        <v>204</v>
      </c>
      <c r="E153" s="239" t="s">
        <v>300</v>
      </c>
      <c r="F153" s="240" t="s">
        <v>301</v>
      </c>
      <c r="G153" s="241" t="s">
        <v>243</v>
      </c>
      <c r="H153" s="242">
        <v>1420</v>
      </c>
      <c r="I153" s="243"/>
      <c r="J153" s="244">
        <f>ROUND(I153*H153,2)</f>
        <v>0</v>
      </c>
      <c r="K153" s="240" t="s">
        <v>147</v>
      </c>
      <c r="L153" s="39"/>
      <c r="M153" s="245" t="s">
        <v>1</v>
      </c>
      <c r="N153" s="246" t="s">
        <v>40</v>
      </c>
      <c r="O153" s="71"/>
      <c r="P153" s="196">
        <f>O153*H153</f>
        <v>0</v>
      </c>
      <c r="Q153" s="196">
        <v>0</v>
      </c>
      <c r="R153" s="196">
        <f>Q153*H153</f>
        <v>0</v>
      </c>
      <c r="S153" s="196">
        <v>0</v>
      </c>
      <c r="T153" s="197">
        <f>S153*H153</f>
        <v>0</v>
      </c>
      <c r="U153" s="34"/>
      <c r="V153" s="34"/>
      <c r="W153" s="34"/>
      <c r="X153" s="34"/>
      <c r="Y153" s="34"/>
      <c r="Z153" s="34"/>
      <c r="AA153" s="34"/>
      <c r="AB153" s="34"/>
      <c r="AC153" s="34"/>
      <c r="AD153" s="34"/>
      <c r="AE153" s="34"/>
      <c r="AR153" s="198" t="s">
        <v>149</v>
      </c>
      <c r="AT153" s="198" t="s">
        <v>204</v>
      </c>
      <c r="AU153" s="198" t="s">
        <v>85</v>
      </c>
      <c r="AY153" s="17" t="s">
        <v>141</v>
      </c>
      <c r="BE153" s="199">
        <f>IF(N153="základní",J153,0)</f>
        <v>0</v>
      </c>
      <c r="BF153" s="199">
        <f>IF(N153="snížená",J153,0)</f>
        <v>0</v>
      </c>
      <c r="BG153" s="199">
        <f>IF(N153="zákl. přenesená",J153,0)</f>
        <v>0</v>
      </c>
      <c r="BH153" s="199">
        <f>IF(N153="sníž. přenesená",J153,0)</f>
        <v>0</v>
      </c>
      <c r="BI153" s="199">
        <f>IF(N153="nulová",J153,0)</f>
        <v>0</v>
      </c>
      <c r="BJ153" s="17" t="s">
        <v>83</v>
      </c>
      <c r="BK153" s="199">
        <f>ROUND(I153*H153,2)</f>
        <v>0</v>
      </c>
      <c r="BL153" s="17" t="s">
        <v>149</v>
      </c>
      <c r="BM153" s="198" t="s">
        <v>949</v>
      </c>
    </row>
    <row r="154" spans="1:65" s="2" customFormat="1" ht="54" x14ac:dyDescent="0.2">
      <c r="A154" s="34"/>
      <c r="B154" s="35"/>
      <c r="C154" s="36"/>
      <c r="D154" s="200" t="s">
        <v>151</v>
      </c>
      <c r="E154" s="36"/>
      <c r="F154" s="201" t="s">
        <v>303</v>
      </c>
      <c r="G154" s="36"/>
      <c r="H154" s="36"/>
      <c r="I154" s="202"/>
      <c r="J154" s="36"/>
      <c r="K154" s="36"/>
      <c r="L154" s="39"/>
      <c r="M154" s="203"/>
      <c r="N154" s="204"/>
      <c r="O154" s="71"/>
      <c r="P154" s="71"/>
      <c r="Q154" s="71"/>
      <c r="R154" s="71"/>
      <c r="S154" s="71"/>
      <c r="T154" s="72"/>
      <c r="U154" s="34"/>
      <c r="V154" s="34"/>
      <c r="W154" s="34"/>
      <c r="X154" s="34"/>
      <c r="Y154" s="34"/>
      <c r="Z154" s="34"/>
      <c r="AA154" s="34"/>
      <c r="AB154" s="34"/>
      <c r="AC154" s="34"/>
      <c r="AD154" s="34"/>
      <c r="AE154" s="34"/>
      <c r="AT154" s="17" t="s">
        <v>151</v>
      </c>
      <c r="AU154" s="17" t="s">
        <v>85</v>
      </c>
    </row>
    <row r="155" spans="1:65" s="13" customFormat="1" x14ac:dyDescent="0.2">
      <c r="B155" s="205"/>
      <c r="C155" s="206"/>
      <c r="D155" s="200" t="s">
        <v>152</v>
      </c>
      <c r="E155" s="207" t="s">
        <v>1</v>
      </c>
      <c r="F155" s="208" t="s">
        <v>947</v>
      </c>
      <c r="G155" s="206"/>
      <c r="H155" s="209">
        <v>1420</v>
      </c>
      <c r="I155" s="210"/>
      <c r="J155" s="206"/>
      <c r="K155" s="206"/>
      <c r="L155" s="211"/>
      <c r="M155" s="212"/>
      <c r="N155" s="213"/>
      <c r="O155" s="213"/>
      <c r="P155" s="213"/>
      <c r="Q155" s="213"/>
      <c r="R155" s="213"/>
      <c r="S155" s="213"/>
      <c r="T155" s="214"/>
      <c r="AT155" s="215" t="s">
        <v>152</v>
      </c>
      <c r="AU155" s="215" t="s">
        <v>85</v>
      </c>
      <c r="AV155" s="13" t="s">
        <v>85</v>
      </c>
      <c r="AW155" s="13" t="s">
        <v>31</v>
      </c>
      <c r="AX155" s="13" t="s">
        <v>75</v>
      </c>
      <c r="AY155" s="215" t="s">
        <v>141</v>
      </c>
    </row>
    <row r="156" spans="1:65" s="14" customFormat="1" x14ac:dyDescent="0.2">
      <c r="B156" s="216"/>
      <c r="C156" s="217"/>
      <c r="D156" s="200" t="s">
        <v>152</v>
      </c>
      <c r="E156" s="218" t="s">
        <v>1</v>
      </c>
      <c r="F156" s="219" t="s">
        <v>156</v>
      </c>
      <c r="G156" s="217"/>
      <c r="H156" s="220">
        <v>1420</v>
      </c>
      <c r="I156" s="221"/>
      <c r="J156" s="217"/>
      <c r="K156" s="217"/>
      <c r="L156" s="222"/>
      <c r="M156" s="223"/>
      <c r="N156" s="224"/>
      <c r="O156" s="224"/>
      <c r="P156" s="224"/>
      <c r="Q156" s="224"/>
      <c r="R156" s="224"/>
      <c r="S156" s="224"/>
      <c r="T156" s="225"/>
      <c r="AT156" s="226" t="s">
        <v>152</v>
      </c>
      <c r="AU156" s="226" t="s">
        <v>85</v>
      </c>
      <c r="AV156" s="14" t="s">
        <v>149</v>
      </c>
      <c r="AW156" s="14" t="s">
        <v>31</v>
      </c>
      <c r="AX156" s="14" t="s">
        <v>83</v>
      </c>
      <c r="AY156" s="226" t="s">
        <v>141</v>
      </c>
    </row>
    <row r="157" spans="1:65" s="2" customFormat="1" ht="24.15" customHeight="1" x14ac:dyDescent="0.2">
      <c r="A157" s="34"/>
      <c r="B157" s="35"/>
      <c r="C157" s="238" t="s">
        <v>148</v>
      </c>
      <c r="D157" s="238" t="s">
        <v>204</v>
      </c>
      <c r="E157" s="239" t="s">
        <v>304</v>
      </c>
      <c r="F157" s="240" t="s">
        <v>305</v>
      </c>
      <c r="G157" s="241" t="s">
        <v>306</v>
      </c>
      <c r="H157" s="242">
        <v>6</v>
      </c>
      <c r="I157" s="243"/>
      <c r="J157" s="244">
        <f>ROUND(I157*H157,2)</f>
        <v>0</v>
      </c>
      <c r="K157" s="240" t="s">
        <v>147</v>
      </c>
      <c r="L157" s="39"/>
      <c r="M157" s="245" t="s">
        <v>1</v>
      </c>
      <c r="N157" s="246" t="s">
        <v>40</v>
      </c>
      <c r="O157" s="71"/>
      <c r="P157" s="196">
        <f>O157*H157</f>
        <v>0</v>
      </c>
      <c r="Q157" s="196">
        <v>0</v>
      </c>
      <c r="R157" s="196">
        <f>Q157*H157</f>
        <v>0</v>
      </c>
      <c r="S157" s="196">
        <v>0</v>
      </c>
      <c r="T157" s="197">
        <f>S157*H157</f>
        <v>0</v>
      </c>
      <c r="U157" s="34"/>
      <c r="V157" s="34"/>
      <c r="W157" s="34"/>
      <c r="X157" s="34"/>
      <c r="Y157" s="34"/>
      <c r="Z157" s="34"/>
      <c r="AA157" s="34"/>
      <c r="AB157" s="34"/>
      <c r="AC157" s="34"/>
      <c r="AD157" s="34"/>
      <c r="AE157" s="34"/>
      <c r="AR157" s="198" t="s">
        <v>149</v>
      </c>
      <c r="AT157" s="198" t="s">
        <v>204</v>
      </c>
      <c r="AU157" s="198" t="s">
        <v>85</v>
      </c>
      <c r="AY157" s="17" t="s">
        <v>141</v>
      </c>
      <c r="BE157" s="199">
        <f>IF(N157="základní",J157,0)</f>
        <v>0</v>
      </c>
      <c r="BF157" s="199">
        <f>IF(N157="snížená",J157,0)</f>
        <v>0</v>
      </c>
      <c r="BG157" s="199">
        <f>IF(N157="zákl. přenesená",J157,0)</f>
        <v>0</v>
      </c>
      <c r="BH157" s="199">
        <f>IF(N157="sníž. přenesená",J157,0)</f>
        <v>0</v>
      </c>
      <c r="BI157" s="199">
        <f>IF(N157="nulová",J157,0)</f>
        <v>0</v>
      </c>
      <c r="BJ157" s="17" t="s">
        <v>83</v>
      </c>
      <c r="BK157" s="199">
        <f>ROUND(I157*H157,2)</f>
        <v>0</v>
      </c>
      <c r="BL157" s="17" t="s">
        <v>149</v>
      </c>
      <c r="BM157" s="198" t="s">
        <v>950</v>
      </c>
    </row>
    <row r="158" spans="1:65" s="2" customFormat="1" ht="54" x14ac:dyDescent="0.2">
      <c r="A158" s="34"/>
      <c r="B158" s="35"/>
      <c r="C158" s="36"/>
      <c r="D158" s="200" t="s">
        <v>151</v>
      </c>
      <c r="E158" s="36"/>
      <c r="F158" s="201" t="s">
        <v>308</v>
      </c>
      <c r="G158" s="36"/>
      <c r="H158" s="36"/>
      <c r="I158" s="202"/>
      <c r="J158" s="36"/>
      <c r="K158" s="36"/>
      <c r="L158" s="39"/>
      <c r="M158" s="203"/>
      <c r="N158" s="204"/>
      <c r="O158" s="71"/>
      <c r="P158" s="71"/>
      <c r="Q158" s="71"/>
      <c r="R158" s="71"/>
      <c r="S158" s="71"/>
      <c r="T158" s="72"/>
      <c r="U158" s="34"/>
      <c r="V158" s="34"/>
      <c r="W158" s="34"/>
      <c r="X158" s="34"/>
      <c r="Y158" s="34"/>
      <c r="Z158" s="34"/>
      <c r="AA158" s="34"/>
      <c r="AB158" s="34"/>
      <c r="AC158" s="34"/>
      <c r="AD158" s="34"/>
      <c r="AE158" s="34"/>
      <c r="AT158" s="17" t="s">
        <v>151</v>
      </c>
      <c r="AU158" s="17" t="s">
        <v>85</v>
      </c>
    </row>
    <row r="159" spans="1:65" s="13" customFormat="1" x14ac:dyDescent="0.2">
      <c r="B159" s="205"/>
      <c r="C159" s="206"/>
      <c r="D159" s="200" t="s">
        <v>152</v>
      </c>
      <c r="E159" s="207" t="s">
        <v>1</v>
      </c>
      <c r="F159" s="208" t="s">
        <v>186</v>
      </c>
      <c r="G159" s="206"/>
      <c r="H159" s="209">
        <v>6</v>
      </c>
      <c r="I159" s="210"/>
      <c r="J159" s="206"/>
      <c r="K159" s="206"/>
      <c r="L159" s="211"/>
      <c r="M159" s="212"/>
      <c r="N159" s="213"/>
      <c r="O159" s="213"/>
      <c r="P159" s="213"/>
      <c r="Q159" s="213"/>
      <c r="R159" s="213"/>
      <c r="S159" s="213"/>
      <c r="T159" s="214"/>
      <c r="AT159" s="215" t="s">
        <v>152</v>
      </c>
      <c r="AU159" s="215" t="s">
        <v>85</v>
      </c>
      <c r="AV159" s="13" t="s">
        <v>85</v>
      </c>
      <c r="AW159" s="13" t="s">
        <v>31</v>
      </c>
      <c r="AX159" s="13" t="s">
        <v>75</v>
      </c>
      <c r="AY159" s="215" t="s">
        <v>141</v>
      </c>
    </row>
    <row r="160" spans="1:65" s="14" customFormat="1" x14ac:dyDescent="0.2">
      <c r="B160" s="216"/>
      <c r="C160" s="217"/>
      <c r="D160" s="200" t="s">
        <v>152</v>
      </c>
      <c r="E160" s="218" t="s">
        <v>1</v>
      </c>
      <c r="F160" s="219" t="s">
        <v>156</v>
      </c>
      <c r="G160" s="217"/>
      <c r="H160" s="220">
        <v>6</v>
      </c>
      <c r="I160" s="221"/>
      <c r="J160" s="217"/>
      <c r="K160" s="217"/>
      <c r="L160" s="222"/>
      <c r="M160" s="223"/>
      <c r="N160" s="224"/>
      <c r="O160" s="224"/>
      <c r="P160" s="224"/>
      <c r="Q160" s="224"/>
      <c r="R160" s="224"/>
      <c r="S160" s="224"/>
      <c r="T160" s="225"/>
      <c r="AT160" s="226" t="s">
        <v>152</v>
      </c>
      <c r="AU160" s="226" t="s">
        <v>85</v>
      </c>
      <c r="AV160" s="14" t="s">
        <v>149</v>
      </c>
      <c r="AW160" s="14" t="s">
        <v>31</v>
      </c>
      <c r="AX160" s="14" t="s">
        <v>83</v>
      </c>
      <c r="AY160" s="226" t="s">
        <v>141</v>
      </c>
    </row>
    <row r="161" spans="1:65" s="2" customFormat="1" ht="24.15" customHeight="1" x14ac:dyDescent="0.2">
      <c r="A161" s="34"/>
      <c r="B161" s="35"/>
      <c r="C161" s="238" t="s">
        <v>216</v>
      </c>
      <c r="D161" s="238" t="s">
        <v>204</v>
      </c>
      <c r="E161" s="239" t="s">
        <v>311</v>
      </c>
      <c r="F161" s="240" t="s">
        <v>312</v>
      </c>
      <c r="G161" s="241" t="s">
        <v>306</v>
      </c>
      <c r="H161" s="242">
        <v>25</v>
      </c>
      <c r="I161" s="243"/>
      <c r="J161" s="244">
        <f>ROUND(I161*H161,2)</f>
        <v>0</v>
      </c>
      <c r="K161" s="240" t="s">
        <v>147</v>
      </c>
      <c r="L161" s="39"/>
      <c r="M161" s="245" t="s">
        <v>1</v>
      </c>
      <c r="N161" s="246" t="s">
        <v>40</v>
      </c>
      <c r="O161" s="71"/>
      <c r="P161" s="196">
        <f>O161*H161</f>
        <v>0</v>
      </c>
      <c r="Q161" s="196">
        <v>0</v>
      </c>
      <c r="R161" s="196">
        <f>Q161*H161</f>
        <v>0</v>
      </c>
      <c r="S161" s="196">
        <v>0</v>
      </c>
      <c r="T161" s="197">
        <f>S161*H161</f>
        <v>0</v>
      </c>
      <c r="U161" s="34"/>
      <c r="V161" s="34"/>
      <c r="W161" s="34"/>
      <c r="X161" s="34"/>
      <c r="Y161" s="34"/>
      <c r="Z161" s="34"/>
      <c r="AA161" s="34"/>
      <c r="AB161" s="34"/>
      <c r="AC161" s="34"/>
      <c r="AD161" s="34"/>
      <c r="AE161" s="34"/>
      <c r="AR161" s="198" t="s">
        <v>149</v>
      </c>
      <c r="AT161" s="198" t="s">
        <v>204</v>
      </c>
      <c r="AU161" s="198" t="s">
        <v>85</v>
      </c>
      <c r="AY161" s="17" t="s">
        <v>141</v>
      </c>
      <c r="BE161" s="199">
        <f>IF(N161="základní",J161,0)</f>
        <v>0</v>
      </c>
      <c r="BF161" s="199">
        <f>IF(N161="snížená",J161,0)</f>
        <v>0</v>
      </c>
      <c r="BG161" s="199">
        <f>IF(N161="zákl. přenesená",J161,0)</f>
        <v>0</v>
      </c>
      <c r="BH161" s="199">
        <f>IF(N161="sníž. přenesená",J161,0)</f>
        <v>0</v>
      </c>
      <c r="BI161" s="199">
        <f>IF(N161="nulová",J161,0)</f>
        <v>0</v>
      </c>
      <c r="BJ161" s="17" t="s">
        <v>83</v>
      </c>
      <c r="BK161" s="199">
        <f>ROUND(I161*H161,2)</f>
        <v>0</v>
      </c>
      <c r="BL161" s="17" t="s">
        <v>149</v>
      </c>
      <c r="BM161" s="198" t="s">
        <v>951</v>
      </c>
    </row>
    <row r="162" spans="1:65" s="2" customFormat="1" ht="63" x14ac:dyDescent="0.2">
      <c r="A162" s="34"/>
      <c r="B162" s="35"/>
      <c r="C162" s="36"/>
      <c r="D162" s="200" t="s">
        <v>151</v>
      </c>
      <c r="E162" s="36"/>
      <c r="F162" s="201" t="s">
        <v>314</v>
      </c>
      <c r="G162" s="36"/>
      <c r="H162" s="36"/>
      <c r="I162" s="202"/>
      <c r="J162" s="36"/>
      <c r="K162" s="36"/>
      <c r="L162" s="39"/>
      <c r="M162" s="203"/>
      <c r="N162" s="204"/>
      <c r="O162" s="71"/>
      <c r="P162" s="71"/>
      <c r="Q162" s="71"/>
      <c r="R162" s="71"/>
      <c r="S162" s="71"/>
      <c r="T162" s="72"/>
      <c r="U162" s="34"/>
      <c r="V162" s="34"/>
      <c r="W162" s="34"/>
      <c r="X162" s="34"/>
      <c r="Y162" s="34"/>
      <c r="Z162" s="34"/>
      <c r="AA162" s="34"/>
      <c r="AB162" s="34"/>
      <c r="AC162" s="34"/>
      <c r="AD162" s="34"/>
      <c r="AE162" s="34"/>
      <c r="AT162" s="17" t="s">
        <v>151</v>
      </c>
      <c r="AU162" s="17" t="s">
        <v>85</v>
      </c>
    </row>
    <row r="163" spans="1:65" s="13" customFormat="1" x14ac:dyDescent="0.2">
      <c r="B163" s="205"/>
      <c r="C163" s="206"/>
      <c r="D163" s="200" t="s">
        <v>152</v>
      </c>
      <c r="E163" s="207" t="s">
        <v>1</v>
      </c>
      <c r="F163" s="208" t="s">
        <v>328</v>
      </c>
      <c r="G163" s="206"/>
      <c r="H163" s="209">
        <v>25</v>
      </c>
      <c r="I163" s="210"/>
      <c r="J163" s="206"/>
      <c r="K163" s="206"/>
      <c r="L163" s="211"/>
      <c r="M163" s="212"/>
      <c r="N163" s="213"/>
      <c r="O163" s="213"/>
      <c r="P163" s="213"/>
      <c r="Q163" s="213"/>
      <c r="R163" s="213"/>
      <c r="S163" s="213"/>
      <c r="T163" s="214"/>
      <c r="AT163" s="215" t="s">
        <v>152</v>
      </c>
      <c r="AU163" s="215" t="s">
        <v>85</v>
      </c>
      <c r="AV163" s="13" t="s">
        <v>85</v>
      </c>
      <c r="AW163" s="13" t="s">
        <v>31</v>
      </c>
      <c r="AX163" s="13" t="s">
        <v>75</v>
      </c>
      <c r="AY163" s="215" t="s">
        <v>141</v>
      </c>
    </row>
    <row r="164" spans="1:65" s="14" customFormat="1" x14ac:dyDescent="0.2">
      <c r="B164" s="216"/>
      <c r="C164" s="217"/>
      <c r="D164" s="200" t="s">
        <v>152</v>
      </c>
      <c r="E164" s="218" t="s">
        <v>1</v>
      </c>
      <c r="F164" s="219" t="s">
        <v>156</v>
      </c>
      <c r="G164" s="217"/>
      <c r="H164" s="220">
        <v>25</v>
      </c>
      <c r="I164" s="221"/>
      <c r="J164" s="217"/>
      <c r="K164" s="217"/>
      <c r="L164" s="222"/>
      <c r="M164" s="223"/>
      <c r="N164" s="224"/>
      <c r="O164" s="224"/>
      <c r="P164" s="224"/>
      <c r="Q164" s="224"/>
      <c r="R164" s="224"/>
      <c r="S164" s="224"/>
      <c r="T164" s="225"/>
      <c r="AT164" s="226" t="s">
        <v>152</v>
      </c>
      <c r="AU164" s="226" t="s">
        <v>85</v>
      </c>
      <c r="AV164" s="14" t="s">
        <v>149</v>
      </c>
      <c r="AW164" s="14" t="s">
        <v>31</v>
      </c>
      <c r="AX164" s="14" t="s">
        <v>83</v>
      </c>
      <c r="AY164" s="226" t="s">
        <v>141</v>
      </c>
    </row>
    <row r="165" spans="1:65" s="2" customFormat="1" ht="16.5" customHeight="1" x14ac:dyDescent="0.2">
      <c r="A165" s="34"/>
      <c r="B165" s="35"/>
      <c r="C165" s="238" t="s">
        <v>226</v>
      </c>
      <c r="D165" s="238" t="s">
        <v>204</v>
      </c>
      <c r="E165" s="239" t="s">
        <v>952</v>
      </c>
      <c r="F165" s="240" t="s">
        <v>953</v>
      </c>
      <c r="G165" s="241" t="s">
        <v>338</v>
      </c>
      <c r="H165" s="242">
        <v>1344.3</v>
      </c>
      <c r="I165" s="243"/>
      <c r="J165" s="244">
        <f>ROUND(I165*H165,2)</f>
        <v>0</v>
      </c>
      <c r="K165" s="240" t="s">
        <v>147</v>
      </c>
      <c r="L165" s="39"/>
      <c r="M165" s="245" t="s">
        <v>1</v>
      </c>
      <c r="N165" s="246"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149</v>
      </c>
      <c r="AT165" s="198" t="s">
        <v>204</v>
      </c>
      <c r="AU165" s="198" t="s">
        <v>85</v>
      </c>
      <c r="AY165" s="17" t="s">
        <v>141</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149</v>
      </c>
      <c r="BM165" s="198" t="s">
        <v>954</v>
      </c>
    </row>
    <row r="166" spans="1:65" s="2" customFormat="1" ht="45" x14ac:dyDescent="0.2">
      <c r="A166" s="34"/>
      <c r="B166" s="35"/>
      <c r="C166" s="36"/>
      <c r="D166" s="200" t="s">
        <v>151</v>
      </c>
      <c r="E166" s="36"/>
      <c r="F166" s="201" t="s">
        <v>955</v>
      </c>
      <c r="G166" s="36"/>
      <c r="H166" s="36"/>
      <c r="I166" s="202"/>
      <c r="J166" s="36"/>
      <c r="K166" s="36"/>
      <c r="L166" s="39"/>
      <c r="M166" s="203"/>
      <c r="N166" s="204"/>
      <c r="O166" s="71"/>
      <c r="P166" s="71"/>
      <c r="Q166" s="71"/>
      <c r="R166" s="71"/>
      <c r="S166" s="71"/>
      <c r="T166" s="72"/>
      <c r="U166" s="34"/>
      <c r="V166" s="34"/>
      <c r="W166" s="34"/>
      <c r="X166" s="34"/>
      <c r="Y166" s="34"/>
      <c r="Z166" s="34"/>
      <c r="AA166" s="34"/>
      <c r="AB166" s="34"/>
      <c r="AC166" s="34"/>
      <c r="AD166" s="34"/>
      <c r="AE166" s="34"/>
      <c r="AT166" s="17" t="s">
        <v>151</v>
      </c>
      <c r="AU166" s="17" t="s">
        <v>85</v>
      </c>
    </row>
    <row r="167" spans="1:65" s="15" customFormat="1" x14ac:dyDescent="0.2">
      <c r="B167" s="227"/>
      <c r="C167" s="228"/>
      <c r="D167" s="200" t="s">
        <v>152</v>
      </c>
      <c r="E167" s="229" t="s">
        <v>1</v>
      </c>
      <c r="F167" s="230" t="s">
        <v>935</v>
      </c>
      <c r="G167" s="228"/>
      <c r="H167" s="229" t="s">
        <v>1</v>
      </c>
      <c r="I167" s="231"/>
      <c r="J167" s="228"/>
      <c r="K167" s="228"/>
      <c r="L167" s="232"/>
      <c r="M167" s="233"/>
      <c r="N167" s="234"/>
      <c r="O167" s="234"/>
      <c r="P167" s="234"/>
      <c r="Q167" s="234"/>
      <c r="R167" s="234"/>
      <c r="S167" s="234"/>
      <c r="T167" s="235"/>
      <c r="AT167" s="236" t="s">
        <v>152</v>
      </c>
      <c r="AU167" s="236" t="s">
        <v>85</v>
      </c>
      <c r="AV167" s="15" t="s">
        <v>83</v>
      </c>
      <c r="AW167" s="15" t="s">
        <v>31</v>
      </c>
      <c r="AX167" s="15" t="s">
        <v>75</v>
      </c>
      <c r="AY167" s="236" t="s">
        <v>141</v>
      </c>
    </row>
    <row r="168" spans="1:65" s="13" customFormat="1" x14ac:dyDescent="0.2">
      <c r="B168" s="205"/>
      <c r="C168" s="206"/>
      <c r="D168" s="200" t="s">
        <v>152</v>
      </c>
      <c r="E168" s="207" t="s">
        <v>1</v>
      </c>
      <c r="F168" s="208" t="s">
        <v>956</v>
      </c>
      <c r="G168" s="206"/>
      <c r="H168" s="209">
        <v>1357.8</v>
      </c>
      <c r="I168" s="210"/>
      <c r="J168" s="206"/>
      <c r="K168" s="206"/>
      <c r="L168" s="211"/>
      <c r="M168" s="212"/>
      <c r="N168" s="213"/>
      <c r="O168" s="213"/>
      <c r="P168" s="213"/>
      <c r="Q168" s="213"/>
      <c r="R168" s="213"/>
      <c r="S168" s="213"/>
      <c r="T168" s="214"/>
      <c r="AT168" s="215" t="s">
        <v>152</v>
      </c>
      <c r="AU168" s="215" t="s">
        <v>85</v>
      </c>
      <c r="AV168" s="13" t="s">
        <v>85</v>
      </c>
      <c r="AW168" s="13" t="s">
        <v>31</v>
      </c>
      <c r="AX168" s="13" t="s">
        <v>75</v>
      </c>
      <c r="AY168" s="215" t="s">
        <v>141</v>
      </c>
    </row>
    <row r="169" spans="1:65" s="13" customFormat="1" x14ac:dyDescent="0.2">
      <c r="B169" s="205"/>
      <c r="C169" s="206"/>
      <c r="D169" s="200" t="s">
        <v>152</v>
      </c>
      <c r="E169" s="207" t="s">
        <v>1</v>
      </c>
      <c r="F169" s="208" t="s">
        <v>957</v>
      </c>
      <c r="G169" s="206"/>
      <c r="H169" s="209">
        <v>-13.5</v>
      </c>
      <c r="I169" s="210"/>
      <c r="J169" s="206"/>
      <c r="K169" s="206"/>
      <c r="L169" s="211"/>
      <c r="M169" s="212"/>
      <c r="N169" s="213"/>
      <c r="O169" s="213"/>
      <c r="P169" s="213"/>
      <c r="Q169" s="213"/>
      <c r="R169" s="213"/>
      <c r="S169" s="213"/>
      <c r="T169" s="214"/>
      <c r="AT169" s="215" t="s">
        <v>152</v>
      </c>
      <c r="AU169" s="215" t="s">
        <v>85</v>
      </c>
      <c r="AV169" s="13" t="s">
        <v>85</v>
      </c>
      <c r="AW169" s="13" t="s">
        <v>31</v>
      </c>
      <c r="AX169" s="13" t="s">
        <v>75</v>
      </c>
      <c r="AY169" s="215" t="s">
        <v>141</v>
      </c>
    </row>
    <row r="170" spans="1:65" s="14" customFormat="1" x14ac:dyDescent="0.2">
      <c r="B170" s="216"/>
      <c r="C170" s="217"/>
      <c r="D170" s="200" t="s">
        <v>152</v>
      </c>
      <c r="E170" s="218" t="s">
        <v>1</v>
      </c>
      <c r="F170" s="219" t="s">
        <v>156</v>
      </c>
      <c r="G170" s="217"/>
      <c r="H170" s="220">
        <v>1344.3</v>
      </c>
      <c r="I170" s="221"/>
      <c r="J170" s="217"/>
      <c r="K170" s="217"/>
      <c r="L170" s="222"/>
      <c r="M170" s="223"/>
      <c r="N170" s="224"/>
      <c r="O170" s="224"/>
      <c r="P170" s="224"/>
      <c r="Q170" s="224"/>
      <c r="R170" s="224"/>
      <c r="S170" s="224"/>
      <c r="T170" s="225"/>
      <c r="AT170" s="226" t="s">
        <v>152</v>
      </c>
      <c r="AU170" s="226" t="s">
        <v>85</v>
      </c>
      <c r="AV170" s="14" t="s">
        <v>149</v>
      </c>
      <c r="AW170" s="14" t="s">
        <v>31</v>
      </c>
      <c r="AX170" s="14" t="s">
        <v>83</v>
      </c>
      <c r="AY170" s="226" t="s">
        <v>141</v>
      </c>
    </row>
    <row r="171" spans="1:65" s="2" customFormat="1" ht="24.15" customHeight="1" x14ac:dyDescent="0.2">
      <c r="A171" s="34"/>
      <c r="B171" s="35"/>
      <c r="C171" s="238" t="s">
        <v>234</v>
      </c>
      <c r="D171" s="238" t="s">
        <v>204</v>
      </c>
      <c r="E171" s="239" t="s">
        <v>289</v>
      </c>
      <c r="F171" s="240" t="s">
        <v>290</v>
      </c>
      <c r="G171" s="241" t="s">
        <v>219</v>
      </c>
      <c r="H171" s="242">
        <v>8.9619999999999997</v>
      </c>
      <c r="I171" s="243"/>
      <c r="J171" s="244">
        <f>ROUND(I171*H171,2)</f>
        <v>0</v>
      </c>
      <c r="K171" s="240" t="s">
        <v>147</v>
      </c>
      <c r="L171" s="39"/>
      <c r="M171" s="245" t="s">
        <v>1</v>
      </c>
      <c r="N171" s="246" t="s">
        <v>40</v>
      </c>
      <c r="O171" s="71"/>
      <c r="P171" s="196">
        <f>O171*H171</f>
        <v>0</v>
      </c>
      <c r="Q171" s="196">
        <v>0</v>
      </c>
      <c r="R171" s="196">
        <f>Q171*H171</f>
        <v>0</v>
      </c>
      <c r="S171" s="196">
        <v>0</v>
      </c>
      <c r="T171" s="197">
        <f>S171*H171</f>
        <v>0</v>
      </c>
      <c r="U171" s="34"/>
      <c r="V171" s="34"/>
      <c r="W171" s="34"/>
      <c r="X171" s="34"/>
      <c r="Y171" s="34"/>
      <c r="Z171" s="34"/>
      <c r="AA171" s="34"/>
      <c r="AB171" s="34"/>
      <c r="AC171" s="34"/>
      <c r="AD171" s="34"/>
      <c r="AE171" s="34"/>
      <c r="AR171" s="198" t="s">
        <v>182</v>
      </c>
      <c r="AT171" s="198" t="s">
        <v>204</v>
      </c>
      <c r="AU171" s="198" t="s">
        <v>85</v>
      </c>
      <c r="AY171" s="17" t="s">
        <v>141</v>
      </c>
      <c r="BE171" s="199">
        <f>IF(N171="základní",J171,0)</f>
        <v>0</v>
      </c>
      <c r="BF171" s="199">
        <f>IF(N171="snížená",J171,0)</f>
        <v>0</v>
      </c>
      <c r="BG171" s="199">
        <f>IF(N171="zákl. přenesená",J171,0)</f>
        <v>0</v>
      </c>
      <c r="BH171" s="199">
        <f>IF(N171="sníž. přenesená",J171,0)</f>
        <v>0</v>
      </c>
      <c r="BI171" s="199">
        <f>IF(N171="nulová",J171,0)</f>
        <v>0</v>
      </c>
      <c r="BJ171" s="17" t="s">
        <v>83</v>
      </c>
      <c r="BK171" s="199">
        <f>ROUND(I171*H171,2)</f>
        <v>0</v>
      </c>
      <c r="BL171" s="17" t="s">
        <v>182</v>
      </c>
      <c r="BM171" s="198" t="s">
        <v>958</v>
      </c>
    </row>
    <row r="172" spans="1:65" s="2" customFormat="1" ht="72" x14ac:dyDescent="0.2">
      <c r="A172" s="34"/>
      <c r="B172" s="35"/>
      <c r="C172" s="36"/>
      <c r="D172" s="200" t="s">
        <v>151</v>
      </c>
      <c r="E172" s="36"/>
      <c r="F172" s="201" t="s">
        <v>292</v>
      </c>
      <c r="G172" s="36"/>
      <c r="H172" s="36"/>
      <c r="I172" s="202"/>
      <c r="J172" s="36"/>
      <c r="K172" s="36"/>
      <c r="L172" s="39"/>
      <c r="M172" s="203"/>
      <c r="N172" s="204"/>
      <c r="O172" s="71"/>
      <c r="P172" s="71"/>
      <c r="Q172" s="71"/>
      <c r="R172" s="71"/>
      <c r="S172" s="71"/>
      <c r="T172" s="72"/>
      <c r="U172" s="34"/>
      <c r="V172" s="34"/>
      <c r="W172" s="34"/>
      <c r="X172" s="34"/>
      <c r="Y172" s="34"/>
      <c r="Z172" s="34"/>
      <c r="AA172" s="34"/>
      <c r="AB172" s="34"/>
      <c r="AC172" s="34"/>
      <c r="AD172" s="34"/>
      <c r="AE172" s="34"/>
      <c r="AT172" s="17" t="s">
        <v>151</v>
      </c>
      <c r="AU172" s="17" t="s">
        <v>85</v>
      </c>
    </row>
    <row r="173" spans="1:65" s="13" customFormat="1" x14ac:dyDescent="0.2">
      <c r="B173" s="205"/>
      <c r="C173" s="206"/>
      <c r="D173" s="200" t="s">
        <v>152</v>
      </c>
      <c r="E173" s="207" t="s">
        <v>1</v>
      </c>
      <c r="F173" s="208" t="s">
        <v>959</v>
      </c>
      <c r="G173" s="206"/>
      <c r="H173" s="209">
        <v>9.0519999999999996</v>
      </c>
      <c r="I173" s="210"/>
      <c r="J173" s="206"/>
      <c r="K173" s="206"/>
      <c r="L173" s="211"/>
      <c r="M173" s="212"/>
      <c r="N173" s="213"/>
      <c r="O173" s="213"/>
      <c r="P173" s="213"/>
      <c r="Q173" s="213"/>
      <c r="R173" s="213"/>
      <c r="S173" s="213"/>
      <c r="T173" s="214"/>
      <c r="AT173" s="215" t="s">
        <v>152</v>
      </c>
      <c r="AU173" s="215" t="s">
        <v>85</v>
      </c>
      <c r="AV173" s="13" t="s">
        <v>85</v>
      </c>
      <c r="AW173" s="13" t="s">
        <v>31</v>
      </c>
      <c r="AX173" s="13" t="s">
        <v>75</v>
      </c>
      <c r="AY173" s="215" t="s">
        <v>141</v>
      </c>
    </row>
    <row r="174" spans="1:65" s="13" customFormat="1" x14ac:dyDescent="0.2">
      <c r="B174" s="205"/>
      <c r="C174" s="206"/>
      <c r="D174" s="200" t="s">
        <v>152</v>
      </c>
      <c r="E174" s="207" t="s">
        <v>1</v>
      </c>
      <c r="F174" s="208" t="s">
        <v>960</v>
      </c>
      <c r="G174" s="206"/>
      <c r="H174" s="209">
        <v>-0.09</v>
      </c>
      <c r="I174" s="210"/>
      <c r="J174" s="206"/>
      <c r="K174" s="206"/>
      <c r="L174" s="211"/>
      <c r="M174" s="212"/>
      <c r="N174" s="213"/>
      <c r="O174" s="213"/>
      <c r="P174" s="213"/>
      <c r="Q174" s="213"/>
      <c r="R174" s="213"/>
      <c r="S174" s="213"/>
      <c r="T174" s="214"/>
      <c r="AT174" s="215" t="s">
        <v>152</v>
      </c>
      <c r="AU174" s="215" t="s">
        <v>85</v>
      </c>
      <c r="AV174" s="13" t="s">
        <v>85</v>
      </c>
      <c r="AW174" s="13" t="s">
        <v>31</v>
      </c>
      <c r="AX174" s="13" t="s">
        <v>75</v>
      </c>
      <c r="AY174" s="215" t="s">
        <v>141</v>
      </c>
    </row>
    <row r="175" spans="1:65" s="14" customFormat="1" x14ac:dyDescent="0.2">
      <c r="B175" s="216"/>
      <c r="C175" s="217"/>
      <c r="D175" s="200" t="s">
        <v>152</v>
      </c>
      <c r="E175" s="218" t="s">
        <v>1</v>
      </c>
      <c r="F175" s="219" t="s">
        <v>156</v>
      </c>
      <c r="G175" s="217"/>
      <c r="H175" s="220">
        <v>8.9619999999999997</v>
      </c>
      <c r="I175" s="221"/>
      <c r="J175" s="217"/>
      <c r="K175" s="217"/>
      <c r="L175" s="222"/>
      <c r="M175" s="223"/>
      <c r="N175" s="224"/>
      <c r="O175" s="224"/>
      <c r="P175" s="224"/>
      <c r="Q175" s="224"/>
      <c r="R175" s="224"/>
      <c r="S175" s="224"/>
      <c r="T175" s="225"/>
      <c r="AT175" s="226" t="s">
        <v>152</v>
      </c>
      <c r="AU175" s="226" t="s">
        <v>85</v>
      </c>
      <c r="AV175" s="14" t="s">
        <v>149</v>
      </c>
      <c r="AW175" s="14" t="s">
        <v>31</v>
      </c>
      <c r="AX175" s="14" t="s">
        <v>83</v>
      </c>
      <c r="AY175" s="226" t="s">
        <v>141</v>
      </c>
    </row>
    <row r="176" spans="1:65" s="2" customFormat="1" ht="33" customHeight="1" x14ac:dyDescent="0.2">
      <c r="A176" s="34"/>
      <c r="B176" s="35"/>
      <c r="C176" s="238" t="s">
        <v>240</v>
      </c>
      <c r="D176" s="238" t="s">
        <v>204</v>
      </c>
      <c r="E176" s="239" t="s">
        <v>961</v>
      </c>
      <c r="F176" s="240" t="s">
        <v>962</v>
      </c>
      <c r="G176" s="241" t="s">
        <v>243</v>
      </c>
      <c r="H176" s="242">
        <v>7.2</v>
      </c>
      <c r="I176" s="243"/>
      <c r="J176" s="244">
        <f>ROUND(I176*H176,2)</f>
        <v>0</v>
      </c>
      <c r="K176" s="240" t="s">
        <v>147</v>
      </c>
      <c r="L176" s="39"/>
      <c r="M176" s="245" t="s">
        <v>1</v>
      </c>
      <c r="N176" s="246" t="s">
        <v>40</v>
      </c>
      <c r="O176" s="71"/>
      <c r="P176" s="196">
        <f>O176*H176</f>
        <v>0</v>
      </c>
      <c r="Q176" s="196">
        <v>0</v>
      </c>
      <c r="R176" s="196">
        <f>Q176*H176</f>
        <v>0</v>
      </c>
      <c r="S176" s="196">
        <v>0</v>
      </c>
      <c r="T176" s="197">
        <f>S176*H176</f>
        <v>0</v>
      </c>
      <c r="U176" s="34"/>
      <c r="V176" s="34"/>
      <c r="W176" s="34"/>
      <c r="X176" s="34"/>
      <c r="Y176" s="34"/>
      <c r="Z176" s="34"/>
      <c r="AA176" s="34"/>
      <c r="AB176" s="34"/>
      <c r="AC176" s="34"/>
      <c r="AD176" s="34"/>
      <c r="AE176" s="34"/>
      <c r="AR176" s="198" t="s">
        <v>149</v>
      </c>
      <c r="AT176" s="198" t="s">
        <v>204</v>
      </c>
      <c r="AU176" s="198" t="s">
        <v>85</v>
      </c>
      <c r="AY176" s="17" t="s">
        <v>141</v>
      </c>
      <c r="BE176" s="199">
        <f>IF(N176="základní",J176,0)</f>
        <v>0</v>
      </c>
      <c r="BF176" s="199">
        <f>IF(N176="snížená",J176,0)</f>
        <v>0</v>
      </c>
      <c r="BG176" s="199">
        <f>IF(N176="zákl. přenesená",J176,0)</f>
        <v>0</v>
      </c>
      <c r="BH176" s="199">
        <f>IF(N176="sníž. přenesená",J176,0)</f>
        <v>0</v>
      </c>
      <c r="BI176" s="199">
        <f>IF(N176="nulová",J176,0)</f>
        <v>0</v>
      </c>
      <c r="BJ176" s="17" t="s">
        <v>83</v>
      </c>
      <c r="BK176" s="199">
        <f>ROUND(I176*H176,2)</f>
        <v>0</v>
      </c>
      <c r="BL176" s="17" t="s">
        <v>149</v>
      </c>
      <c r="BM176" s="198" t="s">
        <v>963</v>
      </c>
    </row>
    <row r="177" spans="1:65" s="2" customFormat="1" ht="36" x14ac:dyDescent="0.2">
      <c r="A177" s="34"/>
      <c r="B177" s="35"/>
      <c r="C177" s="36"/>
      <c r="D177" s="200" t="s">
        <v>151</v>
      </c>
      <c r="E177" s="36"/>
      <c r="F177" s="201" t="s">
        <v>964</v>
      </c>
      <c r="G177" s="36"/>
      <c r="H177" s="36"/>
      <c r="I177" s="202"/>
      <c r="J177" s="36"/>
      <c r="K177" s="36"/>
      <c r="L177" s="39"/>
      <c r="M177" s="203"/>
      <c r="N177" s="204"/>
      <c r="O177" s="71"/>
      <c r="P177" s="71"/>
      <c r="Q177" s="71"/>
      <c r="R177" s="71"/>
      <c r="S177" s="71"/>
      <c r="T177" s="72"/>
      <c r="U177" s="34"/>
      <c r="V177" s="34"/>
      <c r="W177" s="34"/>
      <c r="X177" s="34"/>
      <c r="Y177" s="34"/>
      <c r="Z177" s="34"/>
      <c r="AA177" s="34"/>
      <c r="AB177" s="34"/>
      <c r="AC177" s="34"/>
      <c r="AD177" s="34"/>
      <c r="AE177" s="34"/>
      <c r="AT177" s="17" t="s">
        <v>151</v>
      </c>
      <c r="AU177" s="17" t="s">
        <v>85</v>
      </c>
    </row>
    <row r="178" spans="1:65" s="15" customFormat="1" x14ac:dyDescent="0.2">
      <c r="B178" s="227"/>
      <c r="C178" s="228"/>
      <c r="D178" s="200" t="s">
        <v>152</v>
      </c>
      <c r="E178" s="229" t="s">
        <v>1</v>
      </c>
      <c r="F178" s="230" t="s">
        <v>965</v>
      </c>
      <c r="G178" s="228"/>
      <c r="H178" s="229" t="s">
        <v>1</v>
      </c>
      <c r="I178" s="231"/>
      <c r="J178" s="228"/>
      <c r="K178" s="228"/>
      <c r="L178" s="232"/>
      <c r="M178" s="233"/>
      <c r="N178" s="234"/>
      <c r="O178" s="234"/>
      <c r="P178" s="234"/>
      <c r="Q178" s="234"/>
      <c r="R178" s="234"/>
      <c r="S178" s="234"/>
      <c r="T178" s="235"/>
      <c r="AT178" s="236" t="s">
        <v>152</v>
      </c>
      <c r="AU178" s="236" t="s">
        <v>85</v>
      </c>
      <c r="AV178" s="15" t="s">
        <v>83</v>
      </c>
      <c r="AW178" s="15" t="s">
        <v>31</v>
      </c>
      <c r="AX178" s="15" t="s">
        <v>75</v>
      </c>
      <c r="AY178" s="236" t="s">
        <v>141</v>
      </c>
    </row>
    <row r="179" spans="1:65" s="13" customFormat="1" x14ac:dyDescent="0.2">
      <c r="B179" s="205"/>
      <c r="C179" s="206"/>
      <c r="D179" s="200" t="s">
        <v>152</v>
      </c>
      <c r="E179" s="207" t="s">
        <v>1</v>
      </c>
      <c r="F179" s="208" t="s">
        <v>966</v>
      </c>
      <c r="G179" s="206"/>
      <c r="H179" s="209">
        <v>7.2</v>
      </c>
      <c r="I179" s="210"/>
      <c r="J179" s="206"/>
      <c r="K179" s="206"/>
      <c r="L179" s="211"/>
      <c r="M179" s="212"/>
      <c r="N179" s="213"/>
      <c r="O179" s="213"/>
      <c r="P179" s="213"/>
      <c r="Q179" s="213"/>
      <c r="R179" s="213"/>
      <c r="S179" s="213"/>
      <c r="T179" s="214"/>
      <c r="AT179" s="215" t="s">
        <v>152</v>
      </c>
      <c r="AU179" s="215" t="s">
        <v>85</v>
      </c>
      <c r="AV179" s="13" t="s">
        <v>85</v>
      </c>
      <c r="AW179" s="13" t="s">
        <v>31</v>
      </c>
      <c r="AX179" s="13" t="s">
        <v>75</v>
      </c>
      <c r="AY179" s="215" t="s">
        <v>141</v>
      </c>
    </row>
    <row r="180" spans="1:65" s="14" customFormat="1" x14ac:dyDescent="0.2">
      <c r="B180" s="216"/>
      <c r="C180" s="217"/>
      <c r="D180" s="200" t="s">
        <v>152</v>
      </c>
      <c r="E180" s="218" t="s">
        <v>1</v>
      </c>
      <c r="F180" s="219" t="s">
        <v>156</v>
      </c>
      <c r="G180" s="217"/>
      <c r="H180" s="220">
        <v>7.2</v>
      </c>
      <c r="I180" s="221"/>
      <c r="J180" s="217"/>
      <c r="K180" s="217"/>
      <c r="L180" s="222"/>
      <c r="M180" s="223"/>
      <c r="N180" s="224"/>
      <c r="O180" s="224"/>
      <c r="P180" s="224"/>
      <c r="Q180" s="224"/>
      <c r="R180" s="224"/>
      <c r="S180" s="224"/>
      <c r="T180" s="225"/>
      <c r="AT180" s="226" t="s">
        <v>152</v>
      </c>
      <c r="AU180" s="226" t="s">
        <v>85</v>
      </c>
      <c r="AV180" s="14" t="s">
        <v>149</v>
      </c>
      <c r="AW180" s="14" t="s">
        <v>31</v>
      </c>
      <c r="AX180" s="14" t="s">
        <v>83</v>
      </c>
      <c r="AY180" s="226" t="s">
        <v>141</v>
      </c>
    </row>
    <row r="181" spans="1:65" s="2" customFormat="1" ht="33" customHeight="1" x14ac:dyDescent="0.2">
      <c r="A181" s="34"/>
      <c r="B181" s="35"/>
      <c r="C181" s="238" t="s">
        <v>249</v>
      </c>
      <c r="D181" s="238" t="s">
        <v>204</v>
      </c>
      <c r="E181" s="239" t="s">
        <v>967</v>
      </c>
      <c r="F181" s="240" t="s">
        <v>968</v>
      </c>
      <c r="G181" s="241" t="s">
        <v>243</v>
      </c>
      <c r="H181" s="242">
        <v>7.2</v>
      </c>
      <c r="I181" s="243"/>
      <c r="J181" s="244">
        <f>ROUND(I181*H181,2)</f>
        <v>0</v>
      </c>
      <c r="K181" s="240" t="s">
        <v>147</v>
      </c>
      <c r="L181" s="39"/>
      <c r="M181" s="245" t="s">
        <v>1</v>
      </c>
      <c r="N181" s="246" t="s">
        <v>40</v>
      </c>
      <c r="O181" s="71"/>
      <c r="P181" s="196">
        <f>O181*H181</f>
        <v>0</v>
      </c>
      <c r="Q181" s="196">
        <v>0</v>
      </c>
      <c r="R181" s="196">
        <f>Q181*H181</f>
        <v>0</v>
      </c>
      <c r="S181" s="196">
        <v>0</v>
      </c>
      <c r="T181" s="197">
        <f>S181*H181</f>
        <v>0</v>
      </c>
      <c r="U181" s="34"/>
      <c r="V181" s="34"/>
      <c r="W181" s="34"/>
      <c r="X181" s="34"/>
      <c r="Y181" s="34"/>
      <c r="Z181" s="34"/>
      <c r="AA181" s="34"/>
      <c r="AB181" s="34"/>
      <c r="AC181" s="34"/>
      <c r="AD181" s="34"/>
      <c r="AE181" s="34"/>
      <c r="AR181" s="198" t="s">
        <v>149</v>
      </c>
      <c r="AT181" s="198" t="s">
        <v>204</v>
      </c>
      <c r="AU181" s="198" t="s">
        <v>85</v>
      </c>
      <c r="AY181" s="17" t="s">
        <v>141</v>
      </c>
      <c r="BE181" s="199">
        <f>IF(N181="základní",J181,0)</f>
        <v>0</v>
      </c>
      <c r="BF181" s="199">
        <f>IF(N181="snížená",J181,0)</f>
        <v>0</v>
      </c>
      <c r="BG181" s="199">
        <f>IF(N181="zákl. přenesená",J181,0)</f>
        <v>0</v>
      </c>
      <c r="BH181" s="199">
        <f>IF(N181="sníž. přenesená",J181,0)</f>
        <v>0</v>
      </c>
      <c r="BI181" s="199">
        <f>IF(N181="nulová",J181,0)</f>
        <v>0</v>
      </c>
      <c r="BJ181" s="17" t="s">
        <v>83</v>
      </c>
      <c r="BK181" s="199">
        <f>ROUND(I181*H181,2)</f>
        <v>0</v>
      </c>
      <c r="BL181" s="17" t="s">
        <v>149</v>
      </c>
      <c r="BM181" s="198" t="s">
        <v>969</v>
      </c>
    </row>
    <row r="182" spans="1:65" s="2" customFormat="1" ht="36" x14ac:dyDescent="0.2">
      <c r="A182" s="34"/>
      <c r="B182" s="35"/>
      <c r="C182" s="36"/>
      <c r="D182" s="200" t="s">
        <v>151</v>
      </c>
      <c r="E182" s="36"/>
      <c r="F182" s="201" t="s">
        <v>970</v>
      </c>
      <c r="G182" s="36"/>
      <c r="H182" s="36"/>
      <c r="I182" s="202"/>
      <c r="J182" s="36"/>
      <c r="K182" s="36"/>
      <c r="L182" s="39"/>
      <c r="M182" s="203"/>
      <c r="N182" s="204"/>
      <c r="O182" s="71"/>
      <c r="P182" s="71"/>
      <c r="Q182" s="71"/>
      <c r="R182" s="71"/>
      <c r="S182" s="71"/>
      <c r="T182" s="72"/>
      <c r="U182" s="34"/>
      <c r="V182" s="34"/>
      <c r="W182" s="34"/>
      <c r="X182" s="34"/>
      <c r="Y182" s="34"/>
      <c r="Z182" s="34"/>
      <c r="AA182" s="34"/>
      <c r="AB182" s="34"/>
      <c r="AC182" s="34"/>
      <c r="AD182" s="34"/>
      <c r="AE182" s="34"/>
      <c r="AT182" s="17" t="s">
        <v>151</v>
      </c>
      <c r="AU182" s="17" t="s">
        <v>85</v>
      </c>
    </row>
    <row r="183" spans="1:65" s="15" customFormat="1" x14ac:dyDescent="0.2">
      <c r="B183" s="227"/>
      <c r="C183" s="228"/>
      <c r="D183" s="200" t="s">
        <v>152</v>
      </c>
      <c r="E183" s="229" t="s">
        <v>1</v>
      </c>
      <c r="F183" s="230" t="s">
        <v>965</v>
      </c>
      <c r="G183" s="228"/>
      <c r="H183" s="229" t="s">
        <v>1</v>
      </c>
      <c r="I183" s="231"/>
      <c r="J183" s="228"/>
      <c r="K183" s="228"/>
      <c r="L183" s="232"/>
      <c r="M183" s="233"/>
      <c r="N183" s="234"/>
      <c r="O183" s="234"/>
      <c r="P183" s="234"/>
      <c r="Q183" s="234"/>
      <c r="R183" s="234"/>
      <c r="S183" s="234"/>
      <c r="T183" s="235"/>
      <c r="AT183" s="236" t="s">
        <v>152</v>
      </c>
      <c r="AU183" s="236" t="s">
        <v>85</v>
      </c>
      <c r="AV183" s="15" t="s">
        <v>83</v>
      </c>
      <c r="AW183" s="15" t="s">
        <v>31</v>
      </c>
      <c r="AX183" s="15" t="s">
        <v>75</v>
      </c>
      <c r="AY183" s="236" t="s">
        <v>141</v>
      </c>
    </row>
    <row r="184" spans="1:65" s="13" customFormat="1" x14ac:dyDescent="0.2">
      <c r="B184" s="205"/>
      <c r="C184" s="206"/>
      <c r="D184" s="200" t="s">
        <v>152</v>
      </c>
      <c r="E184" s="207" t="s">
        <v>1</v>
      </c>
      <c r="F184" s="208" t="s">
        <v>966</v>
      </c>
      <c r="G184" s="206"/>
      <c r="H184" s="209">
        <v>7.2</v>
      </c>
      <c r="I184" s="210"/>
      <c r="J184" s="206"/>
      <c r="K184" s="206"/>
      <c r="L184" s="211"/>
      <c r="M184" s="212"/>
      <c r="N184" s="213"/>
      <c r="O184" s="213"/>
      <c r="P184" s="213"/>
      <c r="Q184" s="213"/>
      <c r="R184" s="213"/>
      <c r="S184" s="213"/>
      <c r="T184" s="214"/>
      <c r="AT184" s="215" t="s">
        <v>152</v>
      </c>
      <c r="AU184" s="215" t="s">
        <v>85</v>
      </c>
      <c r="AV184" s="13" t="s">
        <v>85</v>
      </c>
      <c r="AW184" s="13" t="s">
        <v>31</v>
      </c>
      <c r="AX184" s="13" t="s">
        <v>75</v>
      </c>
      <c r="AY184" s="215" t="s">
        <v>141</v>
      </c>
    </row>
    <row r="185" spans="1:65" s="14" customFormat="1" x14ac:dyDescent="0.2">
      <c r="B185" s="216"/>
      <c r="C185" s="217"/>
      <c r="D185" s="200" t="s">
        <v>152</v>
      </c>
      <c r="E185" s="218" t="s">
        <v>1</v>
      </c>
      <c r="F185" s="219" t="s">
        <v>156</v>
      </c>
      <c r="G185" s="217"/>
      <c r="H185" s="220">
        <v>7.2</v>
      </c>
      <c r="I185" s="221"/>
      <c r="J185" s="217"/>
      <c r="K185" s="217"/>
      <c r="L185" s="222"/>
      <c r="M185" s="223"/>
      <c r="N185" s="224"/>
      <c r="O185" s="224"/>
      <c r="P185" s="224"/>
      <c r="Q185" s="224"/>
      <c r="R185" s="224"/>
      <c r="S185" s="224"/>
      <c r="T185" s="225"/>
      <c r="AT185" s="226" t="s">
        <v>152</v>
      </c>
      <c r="AU185" s="226" t="s">
        <v>85</v>
      </c>
      <c r="AV185" s="14" t="s">
        <v>149</v>
      </c>
      <c r="AW185" s="14" t="s">
        <v>31</v>
      </c>
      <c r="AX185" s="14" t="s">
        <v>83</v>
      </c>
      <c r="AY185" s="226" t="s">
        <v>141</v>
      </c>
    </row>
    <row r="186" spans="1:65" s="2" customFormat="1" ht="24.15" customHeight="1" x14ac:dyDescent="0.2">
      <c r="A186" s="34"/>
      <c r="B186" s="35"/>
      <c r="C186" s="238" t="s">
        <v>257</v>
      </c>
      <c r="D186" s="238" t="s">
        <v>204</v>
      </c>
      <c r="E186" s="239" t="s">
        <v>673</v>
      </c>
      <c r="F186" s="240" t="s">
        <v>674</v>
      </c>
      <c r="G186" s="241" t="s">
        <v>146</v>
      </c>
      <c r="H186" s="242">
        <v>19</v>
      </c>
      <c r="I186" s="243"/>
      <c r="J186" s="244">
        <f>ROUND(I186*H186,2)</f>
        <v>0</v>
      </c>
      <c r="K186" s="240" t="s">
        <v>147</v>
      </c>
      <c r="L186" s="39"/>
      <c r="M186" s="245" t="s">
        <v>1</v>
      </c>
      <c r="N186" s="246"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149</v>
      </c>
      <c r="AT186" s="198" t="s">
        <v>204</v>
      </c>
      <c r="AU186" s="198" t="s">
        <v>85</v>
      </c>
      <c r="AY186" s="17" t="s">
        <v>141</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149</v>
      </c>
      <c r="BM186" s="198" t="s">
        <v>971</v>
      </c>
    </row>
    <row r="187" spans="1:65" s="2" customFormat="1" ht="27" x14ac:dyDescent="0.2">
      <c r="A187" s="34"/>
      <c r="B187" s="35"/>
      <c r="C187" s="36"/>
      <c r="D187" s="200" t="s">
        <v>151</v>
      </c>
      <c r="E187" s="36"/>
      <c r="F187" s="201" t="s">
        <v>676</v>
      </c>
      <c r="G187" s="36"/>
      <c r="H187" s="36"/>
      <c r="I187" s="202"/>
      <c r="J187" s="36"/>
      <c r="K187" s="36"/>
      <c r="L187" s="39"/>
      <c r="M187" s="203"/>
      <c r="N187" s="204"/>
      <c r="O187" s="71"/>
      <c r="P187" s="71"/>
      <c r="Q187" s="71"/>
      <c r="R187" s="71"/>
      <c r="S187" s="71"/>
      <c r="T187" s="72"/>
      <c r="U187" s="34"/>
      <c r="V187" s="34"/>
      <c r="W187" s="34"/>
      <c r="X187" s="34"/>
      <c r="Y187" s="34"/>
      <c r="Z187" s="34"/>
      <c r="AA187" s="34"/>
      <c r="AB187" s="34"/>
      <c r="AC187" s="34"/>
      <c r="AD187" s="34"/>
      <c r="AE187" s="34"/>
      <c r="AT187" s="17" t="s">
        <v>151</v>
      </c>
      <c r="AU187" s="17" t="s">
        <v>85</v>
      </c>
    </row>
    <row r="188" spans="1:65" s="15" customFormat="1" x14ac:dyDescent="0.2">
      <c r="B188" s="227"/>
      <c r="C188" s="228"/>
      <c r="D188" s="200" t="s">
        <v>152</v>
      </c>
      <c r="E188" s="229" t="s">
        <v>1</v>
      </c>
      <c r="F188" s="230" t="s">
        <v>972</v>
      </c>
      <c r="G188" s="228"/>
      <c r="H188" s="229" t="s">
        <v>1</v>
      </c>
      <c r="I188" s="231"/>
      <c r="J188" s="228"/>
      <c r="K188" s="228"/>
      <c r="L188" s="232"/>
      <c r="M188" s="233"/>
      <c r="N188" s="234"/>
      <c r="O188" s="234"/>
      <c r="P188" s="234"/>
      <c r="Q188" s="234"/>
      <c r="R188" s="234"/>
      <c r="S188" s="234"/>
      <c r="T188" s="235"/>
      <c r="AT188" s="236" t="s">
        <v>152</v>
      </c>
      <c r="AU188" s="236" t="s">
        <v>85</v>
      </c>
      <c r="AV188" s="15" t="s">
        <v>83</v>
      </c>
      <c r="AW188" s="15" t="s">
        <v>31</v>
      </c>
      <c r="AX188" s="15" t="s">
        <v>75</v>
      </c>
      <c r="AY188" s="236" t="s">
        <v>141</v>
      </c>
    </row>
    <row r="189" spans="1:65" s="13" customFormat="1" x14ac:dyDescent="0.2">
      <c r="B189" s="205"/>
      <c r="C189" s="206"/>
      <c r="D189" s="200" t="s">
        <v>152</v>
      </c>
      <c r="E189" s="207" t="s">
        <v>1</v>
      </c>
      <c r="F189" s="208" t="s">
        <v>294</v>
      </c>
      <c r="G189" s="206"/>
      <c r="H189" s="209">
        <v>19</v>
      </c>
      <c r="I189" s="210"/>
      <c r="J189" s="206"/>
      <c r="K189" s="206"/>
      <c r="L189" s="211"/>
      <c r="M189" s="212"/>
      <c r="N189" s="213"/>
      <c r="O189" s="213"/>
      <c r="P189" s="213"/>
      <c r="Q189" s="213"/>
      <c r="R189" s="213"/>
      <c r="S189" s="213"/>
      <c r="T189" s="214"/>
      <c r="AT189" s="215" t="s">
        <v>152</v>
      </c>
      <c r="AU189" s="215" t="s">
        <v>85</v>
      </c>
      <c r="AV189" s="13" t="s">
        <v>85</v>
      </c>
      <c r="AW189" s="13" t="s">
        <v>31</v>
      </c>
      <c r="AX189" s="13" t="s">
        <v>75</v>
      </c>
      <c r="AY189" s="215" t="s">
        <v>141</v>
      </c>
    </row>
    <row r="190" spans="1:65" s="14" customFormat="1" x14ac:dyDescent="0.2">
      <c r="B190" s="216"/>
      <c r="C190" s="217"/>
      <c r="D190" s="200" t="s">
        <v>152</v>
      </c>
      <c r="E190" s="218" t="s">
        <v>1</v>
      </c>
      <c r="F190" s="219" t="s">
        <v>156</v>
      </c>
      <c r="G190" s="217"/>
      <c r="H190" s="220">
        <v>19</v>
      </c>
      <c r="I190" s="221"/>
      <c r="J190" s="217"/>
      <c r="K190" s="217"/>
      <c r="L190" s="222"/>
      <c r="M190" s="223"/>
      <c r="N190" s="224"/>
      <c r="O190" s="224"/>
      <c r="P190" s="224"/>
      <c r="Q190" s="224"/>
      <c r="R190" s="224"/>
      <c r="S190" s="224"/>
      <c r="T190" s="225"/>
      <c r="AT190" s="226" t="s">
        <v>152</v>
      </c>
      <c r="AU190" s="226" t="s">
        <v>85</v>
      </c>
      <c r="AV190" s="14" t="s">
        <v>149</v>
      </c>
      <c r="AW190" s="14" t="s">
        <v>31</v>
      </c>
      <c r="AX190" s="14" t="s">
        <v>83</v>
      </c>
      <c r="AY190" s="226" t="s">
        <v>141</v>
      </c>
    </row>
    <row r="191" spans="1:65" s="2" customFormat="1" ht="24.15" customHeight="1" x14ac:dyDescent="0.2">
      <c r="A191" s="34"/>
      <c r="B191" s="35"/>
      <c r="C191" s="238" t="s">
        <v>8</v>
      </c>
      <c r="D191" s="238" t="s">
        <v>204</v>
      </c>
      <c r="E191" s="239" t="s">
        <v>973</v>
      </c>
      <c r="F191" s="240" t="s">
        <v>974</v>
      </c>
      <c r="G191" s="241" t="s">
        <v>146</v>
      </c>
      <c r="H191" s="242">
        <v>11</v>
      </c>
      <c r="I191" s="243"/>
      <c r="J191" s="244">
        <f>ROUND(I191*H191,2)</f>
        <v>0</v>
      </c>
      <c r="K191" s="240" t="s">
        <v>147</v>
      </c>
      <c r="L191" s="39"/>
      <c r="M191" s="245" t="s">
        <v>1</v>
      </c>
      <c r="N191" s="246" t="s">
        <v>40</v>
      </c>
      <c r="O191" s="71"/>
      <c r="P191" s="196">
        <f>O191*H191</f>
        <v>0</v>
      </c>
      <c r="Q191" s="196">
        <v>0</v>
      </c>
      <c r="R191" s="196">
        <f>Q191*H191</f>
        <v>0</v>
      </c>
      <c r="S191" s="196">
        <v>0</v>
      </c>
      <c r="T191" s="197">
        <f>S191*H191</f>
        <v>0</v>
      </c>
      <c r="U191" s="34"/>
      <c r="V191" s="34"/>
      <c r="W191" s="34"/>
      <c r="X191" s="34"/>
      <c r="Y191" s="34"/>
      <c r="Z191" s="34"/>
      <c r="AA191" s="34"/>
      <c r="AB191" s="34"/>
      <c r="AC191" s="34"/>
      <c r="AD191" s="34"/>
      <c r="AE191" s="34"/>
      <c r="AR191" s="198" t="s">
        <v>149</v>
      </c>
      <c r="AT191" s="198" t="s">
        <v>204</v>
      </c>
      <c r="AU191" s="198" t="s">
        <v>85</v>
      </c>
      <c r="AY191" s="17" t="s">
        <v>141</v>
      </c>
      <c r="BE191" s="199">
        <f>IF(N191="základní",J191,0)</f>
        <v>0</v>
      </c>
      <c r="BF191" s="199">
        <f>IF(N191="snížená",J191,0)</f>
        <v>0</v>
      </c>
      <c r="BG191" s="199">
        <f>IF(N191="zákl. přenesená",J191,0)</f>
        <v>0</v>
      </c>
      <c r="BH191" s="199">
        <f>IF(N191="sníž. přenesená",J191,0)</f>
        <v>0</v>
      </c>
      <c r="BI191" s="199">
        <f>IF(N191="nulová",J191,0)</f>
        <v>0</v>
      </c>
      <c r="BJ191" s="17" t="s">
        <v>83</v>
      </c>
      <c r="BK191" s="199">
        <f>ROUND(I191*H191,2)</f>
        <v>0</v>
      </c>
      <c r="BL191" s="17" t="s">
        <v>149</v>
      </c>
      <c r="BM191" s="198" t="s">
        <v>975</v>
      </c>
    </row>
    <row r="192" spans="1:65" s="2" customFormat="1" ht="27" x14ac:dyDescent="0.2">
      <c r="A192" s="34"/>
      <c r="B192" s="35"/>
      <c r="C192" s="36"/>
      <c r="D192" s="200" t="s">
        <v>151</v>
      </c>
      <c r="E192" s="36"/>
      <c r="F192" s="201" t="s">
        <v>976</v>
      </c>
      <c r="G192" s="36"/>
      <c r="H192" s="36"/>
      <c r="I192" s="202"/>
      <c r="J192" s="36"/>
      <c r="K192" s="36"/>
      <c r="L192" s="39"/>
      <c r="M192" s="203"/>
      <c r="N192" s="204"/>
      <c r="O192" s="71"/>
      <c r="P192" s="71"/>
      <c r="Q192" s="71"/>
      <c r="R192" s="71"/>
      <c r="S192" s="71"/>
      <c r="T192" s="72"/>
      <c r="U192" s="34"/>
      <c r="V192" s="34"/>
      <c r="W192" s="34"/>
      <c r="X192" s="34"/>
      <c r="Y192" s="34"/>
      <c r="Z192" s="34"/>
      <c r="AA192" s="34"/>
      <c r="AB192" s="34"/>
      <c r="AC192" s="34"/>
      <c r="AD192" s="34"/>
      <c r="AE192" s="34"/>
      <c r="AT192" s="17" t="s">
        <v>151</v>
      </c>
      <c r="AU192" s="17" t="s">
        <v>85</v>
      </c>
    </row>
    <row r="193" spans="1:65" s="15" customFormat="1" x14ac:dyDescent="0.2">
      <c r="B193" s="227"/>
      <c r="C193" s="228"/>
      <c r="D193" s="200" t="s">
        <v>152</v>
      </c>
      <c r="E193" s="229" t="s">
        <v>1</v>
      </c>
      <c r="F193" s="230" t="s">
        <v>972</v>
      </c>
      <c r="G193" s="228"/>
      <c r="H193" s="229" t="s">
        <v>1</v>
      </c>
      <c r="I193" s="231"/>
      <c r="J193" s="228"/>
      <c r="K193" s="228"/>
      <c r="L193" s="232"/>
      <c r="M193" s="233"/>
      <c r="N193" s="234"/>
      <c r="O193" s="234"/>
      <c r="P193" s="234"/>
      <c r="Q193" s="234"/>
      <c r="R193" s="234"/>
      <c r="S193" s="234"/>
      <c r="T193" s="235"/>
      <c r="AT193" s="236" t="s">
        <v>152</v>
      </c>
      <c r="AU193" s="236" t="s">
        <v>85</v>
      </c>
      <c r="AV193" s="15" t="s">
        <v>83</v>
      </c>
      <c r="AW193" s="15" t="s">
        <v>31</v>
      </c>
      <c r="AX193" s="15" t="s">
        <v>75</v>
      </c>
      <c r="AY193" s="236" t="s">
        <v>141</v>
      </c>
    </row>
    <row r="194" spans="1:65" s="13" customFormat="1" x14ac:dyDescent="0.2">
      <c r="B194" s="205"/>
      <c r="C194" s="206"/>
      <c r="D194" s="200" t="s">
        <v>152</v>
      </c>
      <c r="E194" s="207" t="s">
        <v>1</v>
      </c>
      <c r="F194" s="208" t="s">
        <v>234</v>
      </c>
      <c r="G194" s="206"/>
      <c r="H194" s="209">
        <v>11</v>
      </c>
      <c r="I194" s="210"/>
      <c r="J194" s="206"/>
      <c r="K194" s="206"/>
      <c r="L194" s="211"/>
      <c r="M194" s="212"/>
      <c r="N194" s="213"/>
      <c r="O194" s="213"/>
      <c r="P194" s="213"/>
      <c r="Q194" s="213"/>
      <c r="R194" s="213"/>
      <c r="S194" s="213"/>
      <c r="T194" s="214"/>
      <c r="AT194" s="215" t="s">
        <v>152</v>
      </c>
      <c r="AU194" s="215" t="s">
        <v>85</v>
      </c>
      <c r="AV194" s="13" t="s">
        <v>85</v>
      </c>
      <c r="AW194" s="13" t="s">
        <v>31</v>
      </c>
      <c r="AX194" s="13" t="s">
        <v>75</v>
      </c>
      <c r="AY194" s="215" t="s">
        <v>141</v>
      </c>
    </row>
    <row r="195" spans="1:65" s="14" customFormat="1" x14ac:dyDescent="0.2">
      <c r="B195" s="216"/>
      <c r="C195" s="217"/>
      <c r="D195" s="200" t="s">
        <v>152</v>
      </c>
      <c r="E195" s="218" t="s">
        <v>1</v>
      </c>
      <c r="F195" s="219" t="s">
        <v>156</v>
      </c>
      <c r="G195" s="217"/>
      <c r="H195" s="220">
        <v>11</v>
      </c>
      <c r="I195" s="221"/>
      <c r="J195" s="217"/>
      <c r="K195" s="217"/>
      <c r="L195" s="222"/>
      <c r="M195" s="223"/>
      <c r="N195" s="224"/>
      <c r="O195" s="224"/>
      <c r="P195" s="224"/>
      <c r="Q195" s="224"/>
      <c r="R195" s="224"/>
      <c r="S195" s="224"/>
      <c r="T195" s="225"/>
      <c r="AT195" s="226" t="s">
        <v>152</v>
      </c>
      <c r="AU195" s="226" t="s">
        <v>85</v>
      </c>
      <c r="AV195" s="14" t="s">
        <v>149</v>
      </c>
      <c r="AW195" s="14" t="s">
        <v>31</v>
      </c>
      <c r="AX195" s="14" t="s">
        <v>83</v>
      </c>
      <c r="AY195" s="226" t="s">
        <v>141</v>
      </c>
    </row>
    <row r="196" spans="1:65" s="2" customFormat="1" ht="24.15" customHeight="1" x14ac:dyDescent="0.2">
      <c r="A196" s="34"/>
      <c r="B196" s="35"/>
      <c r="C196" s="238" t="s">
        <v>275</v>
      </c>
      <c r="D196" s="238" t="s">
        <v>204</v>
      </c>
      <c r="E196" s="239" t="s">
        <v>679</v>
      </c>
      <c r="F196" s="240" t="s">
        <v>680</v>
      </c>
      <c r="G196" s="241" t="s">
        <v>146</v>
      </c>
      <c r="H196" s="242">
        <v>2</v>
      </c>
      <c r="I196" s="243"/>
      <c r="J196" s="244">
        <f>ROUND(I196*H196,2)</f>
        <v>0</v>
      </c>
      <c r="K196" s="240" t="s">
        <v>147</v>
      </c>
      <c r="L196" s="39"/>
      <c r="M196" s="245" t="s">
        <v>1</v>
      </c>
      <c r="N196" s="246" t="s">
        <v>40</v>
      </c>
      <c r="O196" s="71"/>
      <c r="P196" s="196">
        <f>O196*H196</f>
        <v>0</v>
      </c>
      <c r="Q196" s="196">
        <v>0</v>
      </c>
      <c r="R196" s="196">
        <f>Q196*H196</f>
        <v>0</v>
      </c>
      <c r="S196" s="196">
        <v>0</v>
      </c>
      <c r="T196" s="197">
        <f>S196*H196</f>
        <v>0</v>
      </c>
      <c r="U196" s="34"/>
      <c r="V196" s="34"/>
      <c r="W196" s="34"/>
      <c r="X196" s="34"/>
      <c r="Y196" s="34"/>
      <c r="Z196" s="34"/>
      <c r="AA196" s="34"/>
      <c r="AB196" s="34"/>
      <c r="AC196" s="34"/>
      <c r="AD196" s="34"/>
      <c r="AE196" s="34"/>
      <c r="AR196" s="198" t="s">
        <v>149</v>
      </c>
      <c r="AT196" s="198" t="s">
        <v>204</v>
      </c>
      <c r="AU196" s="198" t="s">
        <v>85</v>
      </c>
      <c r="AY196" s="17" t="s">
        <v>141</v>
      </c>
      <c r="BE196" s="199">
        <f>IF(N196="základní",J196,0)</f>
        <v>0</v>
      </c>
      <c r="BF196" s="199">
        <f>IF(N196="snížená",J196,0)</f>
        <v>0</v>
      </c>
      <c r="BG196" s="199">
        <f>IF(N196="zákl. přenesená",J196,0)</f>
        <v>0</v>
      </c>
      <c r="BH196" s="199">
        <f>IF(N196="sníž. přenesená",J196,0)</f>
        <v>0</v>
      </c>
      <c r="BI196" s="199">
        <f>IF(N196="nulová",J196,0)</f>
        <v>0</v>
      </c>
      <c r="BJ196" s="17" t="s">
        <v>83</v>
      </c>
      <c r="BK196" s="199">
        <f>ROUND(I196*H196,2)</f>
        <v>0</v>
      </c>
      <c r="BL196" s="17" t="s">
        <v>149</v>
      </c>
      <c r="BM196" s="198" t="s">
        <v>977</v>
      </c>
    </row>
    <row r="197" spans="1:65" s="2" customFormat="1" ht="27" x14ac:dyDescent="0.2">
      <c r="A197" s="34"/>
      <c r="B197" s="35"/>
      <c r="C197" s="36"/>
      <c r="D197" s="200" t="s">
        <v>151</v>
      </c>
      <c r="E197" s="36"/>
      <c r="F197" s="201" t="s">
        <v>682</v>
      </c>
      <c r="G197" s="36"/>
      <c r="H197" s="36"/>
      <c r="I197" s="202"/>
      <c r="J197" s="36"/>
      <c r="K197" s="36"/>
      <c r="L197" s="39"/>
      <c r="M197" s="203"/>
      <c r="N197" s="204"/>
      <c r="O197" s="71"/>
      <c r="P197" s="71"/>
      <c r="Q197" s="71"/>
      <c r="R197" s="71"/>
      <c r="S197" s="71"/>
      <c r="T197" s="72"/>
      <c r="U197" s="34"/>
      <c r="V197" s="34"/>
      <c r="W197" s="34"/>
      <c r="X197" s="34"/>
      <c r="Y197" s="34"/>
      <c r="Z197" s="34"/>
      <c r="AA197" s="34"/>
      <c r="AB197" s="34"/>
      <c r="AC197" s="34"/>
      <c r="AD197" s="34"/>
      <c r="AE197" s="34"/>
      <c r="AT197" s="17" t="s">
        <v>151</v>
      </c>
      <c r="AU197" s="17" t="s">
        <v>85</v>
      </c>
    </row>
    <row r="198" spans="1:65" s="15" customFormat="1" x14ac:dyDescent="0.2">
      <c r="B198" s="227"/>
      <c r="C198" s="228"/>
      <c r="D198" s="200" t="s">
        <v>152</v>
      </c>
      <c r="E198" s="229" t="s">
        <v>1</v>
      </c>
      <c r="F198" s="230" t="s">
        <v>972</v>
      </c>
      <c r="G198" s="228"/>
      <c r="H198" s="229" t="s">
        <v>1</v>
      </c>
      <c r="I198" s="231"/>
      <c r="J198" s="228"/>
      <c r="K198" s="228"/>
      <c r="L198" s="232"/>
      <c r="M198" s="233"/>
      <c r="N198" s="234"/>
      <c r="O198" s="234"/>
      <c r="P198" s="234"/>
      <c r="Q198" s="234"/>
      <c r="R198" s="234"/>
      <c r="S198" s="234"/>
      <c r="T198" s="235"/>
      <c r="AT198" s="236" t="s">
        <v>152</v>
      </c>
      <c r="AU198" s="236" t="s">
        <v>85</v>
      </c>
      <c r="AV198" s="15" t="s">
        <v>83</v>
      </c>
      <c r="AW198" s="15" t="s">
        <v>31</v>
      </c>
      <c r="AX198" s="15" t="s">
        <v>75</v>
      </c>
      <c r="AY198" s="236" t="s">
        <v>141</v>
      </c>
    </row>
    <row r="199" spans="1:65" s="13" customFormat="1" x14ac:dyDescent="0.2">
      <c r="B199" s="205"/>
      <c r="C199" s="206"/>
      <c r="D199" s="200" t="s">
        <v>152</v>
      </c>
      <c r="E199" s="207" t="s">
        <v>1</v>
      </c>
      <c r="F199" s="208" t="s">
        <v>85</v>
      </c>
      <c r="G199" s="206"/>
      <c r="H199" s="209">
        <v>2</v>
      </c>
      <c r="I199" s="210"/>
      <c r="J199" s="206"/>
      <c r="K199" s="206"/>
      <c r="L199" s="211"/>
      <c r="M199" s="212"/>
      <c r="N199" s="213"/>
      <c r="O199" s="213"/>
      <c r="P199" s="213"/>
      <c r="Q199" s="213"/>
      <c r="R199" s="213"/>
      <c r="S199" s="213"/>
      <c r="T199" s="214"/>
      <c r="AT199" s="215" t="s">
        <v>152</v>
      </c>
      <c r="AU199" s="215" t="s">
        <v>85</v>
      </c>
      <c r="AV199" s="13" t="s">
        <v>85</v>
      </c>
      <c r="AW199" s="13" t="s">
        <v>31</v>
      </c>
      <c r="AX199" s="13" t="s">
        <v>75</v>
      </c>
      <c r="AY199" s="215" t="s">
        <v>141</v>
      </c>
    </row>
    <row r="200" spans="1:65" s="14" customFormat="1" x14ac:dyDescent="0.2">
      <c r="B200" s="216"/>
      <c r="C200" s="217"/>
      <c r="D200" s="200" t="s">
        <v>152</v>
      </c>
      <c r="E200" s="218" t="s">
        <v>1</v>
      </c>
      <c r="F200" s="219" t="s">
        <v>156</v>
      </c>
      <c r="G200" s="217"/>
      <c r="H200" s="220">
        <v>2</v>
      </c>
      <c r="I200" s="221"/>
      <c r="J200" s="217"/>
      <c r="K200" s="217"/>
      <c r="L200" s="222"/>
      <c r="M200" s="223"/>
      <c r="N200" s="224"/>
      <c r="O200" s="224"/>
      <c r="P200" s="224"/>
      <c r="Q200" s="224"/>
      <c r="R200" s="224"/>
      <c r="S200" s="224"/>
      <c r="T200" s="225"/>
      <c r="AT200" s="226" t="s">
        <v>152</v>
      </c>
      <c r="AU200" s="226" t="s">
        <v>85</v>
      </c>
      <c r="AV200" s="14" t="s">
        <v>149</v>
      </c>
      <c r="AW200" s="14" t="s">
        <v>31</v>
      </c>
      <c r="AX200" s="14" t="s">
        <v>83</v>
      </c>
      <c r="AY200" s="226" t="s">
        <v>141</v>
      </c>
    </row>
    <row r="201" spans="1:65" s="2" customFormat="1" ht="24.15" customHeight="1" x14ac:dyDescent="0.2">
      <c r="A201" s="34"/>
      <c r="B201" s="35"/>
      <c r="C201" s="238" t="s">
        <v>280</v>
      </c>
      <c r="D201" s="238" t="s">
        <v>204</v>
      </c>
      <c r="E201" s="239" t="s">
        <v>819</v>
      </c>
      <c r="F201" s="240" t="s">
        <v>820</v>
      </c>
      <c r="G201" s="241" t="s">
        <v>146</v>
      </c>
      <c r="H201" s="242">
        <v>19</v>
      </c>
      <c r="I201" s="243"/>
      <c r="J201" s="244">
        <f>ROUND(I201*H201,2)</f>
        <v>0</v>
      </c>
      <c r="K201" s="240" t="s">
        <v>147</v>
      </c>
      <c r="L201" s="39"/>
      <c r="M201" s="245" t="s">
        <v>1</v>
      </c>
      <c r="N201" s="246"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149</v>
      </c>
      <c r="AT201" s="198" t="s">
        <v>204</v>
      </c>
      <c r="AU201" s="198" t="s">
        <v>85</v>
      </c>
      <c r="AY201" s="17" t="s">
        <v>141</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149</v>
      </c>
      <c r="BM201" s="198" t="s">
        <v>978</v>
      </c>
    </row>
    <row r="202" spans="1:65" s="2" customFormat="1" ht="27" x14ac:dyDescent="0.2">
      <c r="A202" s="34"/>
      <c r="B202" s="35"/>
      <c r="C202" s="36"/>
      <c r="D202" s="200" t="s">
        <v>151</v>
      </c>
      <c r="E202" s="36"/>
      <c r="F202" s="201" t="s">
        <v>822</v>
      </c>
      <c r="G202" s="36"/>
      <c r="H202" s="36"/>
      <c r="I202" s="202"/>
      <c r="J202" s="36"/>
      <c r="K202" s="36"/>
      <c r="L202" s="39"/>
      <c r="M202" s="203"/>
      <c r="N202" s="204"/>
      <c r="O202" s="71"/>
      <c r="P202" s="71"/>
      <c r="Q202" s="71"/>
      <c r="R202" s="71"/>
      <c r="S202" s="71"/>
      <c r="T202" s="72"/>
      <c r="U202" s="34"/>
      <c r="V202" s="34"/>
      <c r="W202" s="34"/>
      <c r="X202" s="34"/>
      <c r="Y202" s="34"/>
      <c r="Z202" s="34"/>
      <c r="AA202" s="34"/>
      <c r="AB202" s="34"/>
      <c r="AC202" s="34"/>
      <c r="AD202" s="34"/>
      <c r="AE202" s="34"/>
      <c r="AT202" s="17" t="s">
        <v>151</v>
      </c>
      <c r="AU202" s="17" t="s">
        <v>85</v>
      </c>
    </row>
    <row r="203" spans="1:65" s="15" customFormat="1" x14ac:dyDescent="0.2">
      <c r="B203" s="227"/>
      <c r="C203" s="228"/>
      <c r="D203" s="200" t="s">
        <v>152</v>
      </c>
      <c r="E203" s="229" t="s">
        <v>1</v>
      </c>
      <c r="F203" s="230" t="s">
        <v>972</v>
      </c>
      <c r="G203" s="228"/>
      <c r="H203" s="229" t="s">
        <v>1</v>
      </c>
      <c r="I203" s="231"/>
      <c r="J203" s="228"/>
      <c r="K203" s="228"/>
      <c r="L203" s="232"/>
      <c r="M203" s="233"/>
      <c r="N203" s="234"/>
      <c r="O203" s="234"/>
      <c r="P203" s="234"/>
      <c r="Q203" s="234"/>
      <c r="R203" s="234"/>
      <c r="S203" s="234"/>
      <c r="T203" s="235"/>
      <c r="AT203" s="236" t="s">
        <v>152</v>
      </c>
      <c r="AU203" s="236" t="s">
        <v>85</v>
      </c>
      <c r="AV203" s="15" t="s">
        <v>83</v>
      </c>
      <c r="AW203" s="15" t="s">
        <v>31</v>
      </c>
      <c r="AX203" s="15" t="s">
        <v>75</v>
      </c>
      <c r="AY203" s="236" t="s">
        <v>141</v>
      </c>
    </row>
    <row r="204" spans="1:65" s="13" customFormat="1" x14ac:dyDescent="0.2">
      <c r="B204" s="205"/>
      <c r="C204" s="206"/>
      <c r="D204" s="200" t="s">
        <v>152</v>
      </c>
      <c r="E204" s="207" t="s">
        <v>1</v>
      </c>
      <c r="F204" s="208" t="s">
        <v>294</v>
      </c>
      <c r="G204" s="206"/>
      <c r="H204" s="209">
        <v>19</v>
      </c>
      <c r="I204" s="210"/>
      <c r="J204" s="206"/>
      <c r="K204" s="206"/>
      <c r="L204" s="211"/>
      <c r="M204" s="212"/>
      <c r="N204" s="213"/>
      <c r="O204" s="213"/>
      <c r="P204" s="213"/>
      <c r="Q204" s="213"/>
      <c r="R204" s="213"/>
      <c r="S204" s="213"/>
      <c r="T204" s="214"/>
      <c r="AT204" s="215" t="s">
        <v>152</v>
      </c>
      <c r="AU204" s="215" t="s">
        <v>85</v>
      </c>
      <c r="AV204" s="13" t="s">
        <v>85</v>
      </c>
      <c r="AW204" s="13" t="s">
        <v>31</v>
      </c>
      <c r="AX204" s="13" t="s">
        <v>75</v>
      </c>
      <c r="AY204" s="215" t="s">
        <v>141</v>
      </c>
    </row>
    <row r="205" spans="1:65" s="14" customFormat="1" x14ac:dyDescent="0.2">
      <c r="B205" s="216"/>
      <c r="C205" s="217"/>
      <c r="D205" s="200" t="s">
        <v>152</v>
      </c>
      <c r="E205" s="218" t="s">
        <v>1</v>
      </c>
      <c r="F205" s="219" t="s">
        <v>156</v>
      </c>
      <c r="G205" s="217"/>
      <c r="H205" s="220">
        <v>19</v>
      </c>
      <c r="I205" s="221"/>
      <c r="J205" s="217"/>
      <c r="K205" s="217"/>
      <c r="L205" s="222"/>
      <c r="M205" s="223"/>
      <c r="N205" s="224"/>
      <c r="O205" s="224"/>
      <c r="P205" s="224"/>
      <c r="Q205" s="224"/>
      <c r="R205" s="224"/>
      <c r="S205" s="224"/>
      <c r="T205" s="225"/>
      <c r="AT205" s="226" t="s">
        <v>152</v>
      </c>
      <c r="AU205" s="226" t="s">
        <v>85</v>
      </c>
      <c r="AV205" s="14" t="s">
        <v>149</v>
      </c>
      <c r="AW205" s="14" t="s">
        <v>31</v>
      </c>
      <c r="AX205" s="14" t="s">
        <v>83</v>
      </c>
      <c r="AY205" s="226" t="s">
        <v>141</v>
      </c>
    </row>
    <row r="206" spans="1:65" s="2" customFormat="1" ht="24.15" customHeight="1" x14ac:dyDescent="0.2">
      <c r="A206" s="34"/>
      <c r="B206" s="35"/>
      <c r="C206" s="238" t="s">
        <v>288</v>
      </c>
      <c r="D206" s="238" t="s">
        <v>204</v>
      </c>
      <c r="E206" s="239" t="s">
        <v>825</v>
      </c>
      <c r="F206" s="240" t="s">
        <v>826</v>
      </c>
      <c r="G206" s="241" t="s">
        <v>146</v>
      </c>
      <c r="H206" s="242">
        <v>11</v>
      </c>
      <c r="I206" s="243"/>
      <c r="J206" s="244">
        <f>ROUND(I206*H206,2)</f>
        <v>0</v>
      </c>
      <c r="K206" s="240" t="s">
        <v>147</v>
      </c>
      <c r="L206" s="39"/>
      <c r="M206" s="245" t="s">
        <v>1</v>
      </c>
      <c r="N206" s="246"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149</v>
      </c>
      <c r="AT206" s="198" t="s">
        <v>204</v>
      </c>
      <c r="AU206" s="198" t="s">
        <v>85</v>
      </c>
      <c r="AY206" s="17" t="s">
        <v>141</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149</v>
      </c>
      <c r="BM206" s="198" t="s">
        <v>979</v>
      </c>
    </row>
    <row r="207" spans="1:65" s="2" customFormat="1" ht="27" x14ac:dyDescent="0.2">
      <c r="A207" s="34"/>
      <c r="B207" s="35"/>
      <c r="C207" s="36"/>
      <c r="D207" s="200" t="s">
        <v>151</v>
      </c>
      <c r="E207" s="36"/>
      <c r="F207" s="201" t="s">
        <v>828</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151</v>
      </c>
      <c r="AU207" s="17" t="s">
        <v>85</v>
      </c>
    </row>
    <row r="208" spans="1:65" s="15" customFormat="1" x14ac:dyDescent="0.2">
      <c r="B208" s="227"/>
      <c r="C208" s="228"/>
      <c r="D208" s="200" t="s">
        <v>152</v>
      </c>
      <c r="E208" s="229" t="s">
        <v>1</v>
      </c>
      <c r="F208" s="230" t="s">
        <v>972</v>
      </c>
      <c r="G208" s="228"/>
      <c r="H208" s="229" t="s">
        <v>1</v>
      </c>
      <c r="I208" s="231"/>
      <c r="J208" s="228"/>
      <c r="K208" s="228"/>
      <c r="L208" s="232"/>
      <c r="M208" s="233"/>
      <c r="N208" s="234"/>
      <c r="O208" s="234"/>
      <c r="P208" s="234"/>
      <c r="Q208" s="234"/>
      <c r="R208" s="234"/>
      <c r="S208" s="234"/>
      <c r="T208" s="235"/>
      <c r="AT208" s="236" t="s">
        <v>152</v>
      </c>
      <c r="AU208" s="236" t="s">
        <v>85</v>
      </c>
      <c r="AV208" s="15" t="s">
        <v>83</v>
      </c>
      <c r="AW208" s="15" t="s">
        <v>31</v>
      </c>
      <c r="AX208" s="15" t="s">
        <v>75</v>
      </c>
      <c r="AY208" s="236" t="s">
        <v>141</v>
      </c>
    </row>
    <row r="209" spans="1:65" s="13" customFormat="1" x14ac:dyDescent="0.2">
      <c r="B209" s="205"/>
      <c r="C209" s="206"/>
      <c r="D209" s="200" t="s">
        <v>152</v>
      </c>
      <c r="E209" s="207" t="s">
        <v>1</v>
      </c>
      <c r="F209" s="208" t="s">
        <v>234</v>
      </c>
      <c r="G209" s="206"/>
      <c r="H209" s="209">
        <v>11</v>
      </c>
      <c r="I209" s="210"/>
      <c r="J209" s="206"/>
      <c r="K209" s="206"/>
      <c r="L209" s="211"/>
      <c r="M209" s="212"/>
      <c r="N209" s="213"/>
      <c r="O209" s="213"/>
      <c r="P209" s="213"/>
      <c r="Q209" s="213"/>
      <c r="R209" s="213"/>
      <c r="S209" s="213"/>
      <c r="T209" s="214"/>
      <c r="AT209" s="215" t="s">
        <v>152</v>
      </c>
      <c r="AU209" s="215" t="s">
        <v>85</v>
      </c>
      <c r="AV209" s="13" t="s">
        <v>85</v>
      </c>
      <c r="AW209" s="13" t="s">
        <v>31</v>
      </c>
      <c r="AX209" s="13" t="s">
        <v>75</v>
      </c>
      <c r="AY209" s="215" t="s">
        <v>141</v>
      </c>
    </row>
    <row r="210" spans="1:65" s="14" customFormat="1" x14ac:dyDescent="0.2">
      <c r="B210" s="216"/>
      <c r="C210" s="217"/>
      <c r="D210" s="200" t="s">
        <v>152</v>
      </c>
      <c r="E210" s="218" t="s">
        <v>1</v>
      </c>
      <c r="F210" s="219" t="s">
        <v>156</v>
      </c>
      <c r="G210" s="217"/>
      <c r="H210" s="220">
        <v>11</v>
      </c>
      <c r="I210" s="221"/>
      <c r="J210" s="217"/>
      <c r="K210" s="217"/>
      <c r="L210" s="222"/>
      <c r="M210" s="223"/>
      <c r="N210" s="224"/>
      <c r="O210" s="224"/>
      <c r="P210" s="224"/>
      <c r="Q210" s="224"/>
      <c r="R210" s="224"/>
      <c r="S210" s="224"/>
      <c r="T210" s="225"/>
      <c r="AT210" s="226" t="s">
        <v>152</v>
      </c>
      <c r="AU210" s="226" t="s">
        <v>85</v>
      </c>
      <c r="AV210" s="14" t="s">
        <v>149</v>
      </c>
      <c r="AW210" s="14" t="s">
        <v>31</v>
      </c>
      <c r="AX210" s="14" t="s">
        <v>83</v>
      </c>
      <c r="AY210" s="226" t="s">
        <v>141</v>
      </c>
    </row>
    <row r="211" spans="1:65" s="2" customFormat="1" ht="24.15" customHeight="1" x14ac:dyDescent="0.2">
      <c r="A211" s="34"/>
      <c r="B211" s="35"/>
      <c r="C211" s="238" t="s">
        <v>294</v>
      </c>
      <c r="D211" s="238" t="s">
        <v>204</v>
      </c>
      <c r="E211" s="239" t="s">
        <v>830</v>
      </c>
      <c r="F211" s="240" t="s">
        <v>831</v>
      </c>
      <c r="G211" s="241" t="s">
        <v>146</v>
      </c>
      <c r="H211" s="242">
        <v>2</v>
      </c>
      <c r="I211" s="243"/>
      <c r="J211" s="244">
        <f>ROUND(I211*H211,2)</f>
        <v>0</v>
      </c>
      <c r="K211" s="240" t="s">
        <v>147</v>
      </c>
      <c r="L211" s="39"/>
      <c r="M211" s="245" t="s">
        <v>1</v>
      </c>
      <c r="N211" s="246" t="s">
        <v>40</v>
      </c>
      <c r="O211" s="71"/>
      <c r="P211" s="196">
        <f>O211*H211</f>
        <v>0</v>
      </c>
      <c r="Q211" s="196">
        <v>0</v>
      </c>
      <c r="R211" s="196">
        <f>Q211*H211</f>
        <v>0</v>
      </c>
      <c r="S211" s="196">
        <v>0</v>
      </c>
      <c r="T211" s="197">
        <f>S211*H211</f>
        <v>0</v>
      </c>
      <c r="U211" s="34"/>
      <c r="V211" s="34"/>
      <c r="W211" s="34"/>
      <c r="X211" s="34"/>
      <c r="Y211" s="34"/>
      <c r="Z211" s="34"/>
      <c r="AA211" s="34"/>
      <c r="AB211" s="34"/>
      <c r="AC211" s="34"/>
      <c r="AD211" s="34"/>
      <c r="AE211" s="34"/>
      <c r="AR211" s="198" t="s">
        <v>149</v>
      </c>
      <c r="AT211" s="198" t="s">
        <v>204</v>
      </c>
      <c r="AU211" s="198" t="s">
        <v>85</v>
      </c>
      <c r="AY211" s="17" t="s">
        <v>141</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149</v>
      </c>
      <c r="BM211" s="198" t="s">
        <v>980</v>
      </c>
    </row>
    <row r="212" spans="1:65" s="2" customFormat="1" ht="27" x14ac:dyDescent="0.2">
      <c r="A212" s="34"/>
      <c r="B212" s="35"/>
      <c r="C212" s="36"/>
      <c r="D212" s="200" t="s">
        <v>151</v>
      </c>
      <c r="E212" s="36"/>
      <c r="F212" s="201" t="s">
        <v>833</v>
      </c>
      <c r="G212" s="36"/>
      <c r="H212" s="36"/>
      <c r="I212" s="202"/>
      <c r="J212" s="36"/>
      <c r="K212" s="36"/>
      <c r="L212" s="39"/>
      <c r="M212" s="203"/>
      <c r="N212" s="204"/>
      <c r="O212" s="71"/>
      <c r="P212" s="71"/>
      <c r="Q212" s="71"/>
      <c r="R212" s="71"/>
      <c r="S212" s="71"/>
      <c r="T212" s="72"/>
      <c r="U212" s="34"/>
      <c r="V212" s="34"/>
      <c r="W212" s="34"/>
      <c r="X212" s="34"/>
      <c r="Y212" s="34"/>
      <c r="Z212" s="34"/>
      <c r="AA212" s="34"/>
      <c r="AB212" s="34"/>
      <c r="AC212" s="34"/>
      <c r="AD212" s="34"/>
      <c r="AE212" s="34"/>
      <c r="AT212" s="17" t="s">
        <v>151</v>
      </c>
      <c r="AU212" s="17" t="s">
        <v>85</v>
      </c>
    </row>
    <row r="213" spans="1:65" s="15" customFormat="1" x14ac:dyDescent="0.2">
      <c r="B213" s="227"/>
      <c r="C213" s="228"/>
      <c r="D213" s="200" t="s">
        <v>152</v>
      </c>
      <c r="E213" s="229" t="s">
        <v>1</v>
      </c>
      <c r="F213" s="230" t="s">
        <v>972</v>
      </c>
      <c r="G213" s="228"/>
      <c r="H213" s="229" t="s">
        <v>1</v>
      </c>
      <c r="I213" s="231"/>
      <c r="J213" s="228"/>
      <c r="K213" s="228"/>
      <c r="L213" s="232"/>
      <c r="M213" s="233"/>
      <c r="N213" s="234"/>
      <c r="O213" s="234"/>
      <c r="P213" s="234"/>
      <c r="Q213" s="234"/>
      <c r="R213" s="234"/>
      <c r="S213" s="234"/>
      <c r="T213" s="235"/>
      <c r="AT213" s="236" t="s">
        <v>152</v>
      </c>
      <c r="AU213" s="236" t="s">
        <v>85</v>
      </c>
      <c r="AV213" s="15" t="s">
        <v>83</v>
      </c>
      <c r="AW213" s="15" t="s">
        <v>31</v>
      </c>
      <c r="AX213" s="15" t="s">
        <v>75</v>
      </c>
      <c r="AY213" s="236" t="s">
        <v>141</v>
      </c>
    </row>
    <row r="214" spans="1:65" s="13" customFormat="1" x14ac:dyDescent="0.2">
      <c r="B214" s="205"/>
      <c r="C214" s="206"/>
      <c r="D214" s="200" t="s">
        <v>152</v>
      </c>
      <c r="E214" s="207" t="s">
        <v>1</v>
      </c>
      <c r="F214" s="208" t="s">
        <v>85</v>
      </c>
      <c r="G214" s="206"/>
      <c r="H214" s="209">
        <v>2</v>
      </c>
      <c r="I214" s="210"/>
      <c r="J214" s="206"/>
      <c r="K214" s="206"/>
      <c r="L214" s="211"/>
      <c r="M214" s="212"/>
      <c r="N214" s="213"/>
      <c r="O214" s="213"/>
      <c r="P214" s="213"/>
      <c r="Q214" s="213"/>
      <c r="R214" s="213"/>
      <c r="S214" s="213"/>
      <c r="T214" s="214"/>
      <c r="AT214" s="215" t="s">
        <v>152</v>
      </c>
      <c r="AU214" s="215" t="s">
        <v>85</v>
      </c>
      <c r="AV214" s="13" t="s">
        <v>85</v>
      </c>
      <c r="AW214" s="13" t="s">
        <v>31</v>
      </c>
      <c r="AX214" s="13" t="s">
        <v>75</v>
      </c>
      <c r="AY214" s="215" t="s">
        <v>141</v>
      </c>
    </row>
    <row r="215" spans="1:65" s="14" customFormat="1" x14ac:dyDescent="0.2">
      <c r="B215" s="216"/>
      <c r="C215" s="217"/>
      <c r="D215" s="200" t="s">
        <v>152</v>
      </c>
      <c r="E215" s="218" t="s">
        <v>1</v>
      </c>
      <c r="F215" s="219" t="s">
        <v>156</v>
      </c>
      <c r="G215" s="217"/>
      <c r="H215" s="220">
        <v>2</v>
      </c>
      <c r="I215" s="221"/>
      <c r="J215" s="217"/>
      <c r="K215" s="217"/>
      <c r="L215" s="222"/>
      <c r="M215" s="223"/>
      <c r="N215" s="224"/>
      <c r="O215" s="224"/>
      <c r="P215" s="224"/>
      <c r="Q215" s="224"/>
      <c r="R215" s="224"/>
      <c r="S215" s="224"/>
      <c r="T215" s="225"/>
      <c r="AT215" s="226" t="s">
        <v>152</v>
      </c>
      <c r="AU215" s="226" t="s">
        <v>85</v>
      </c>
      <c r="AV215" s="14" t="s">
        <v>149</v>
      </c>
      <c r="AW215" s="14" t="s">
        <v>31</v>
      </c>
      <c r="AX215" s="14" t="s">
        <v>83</v>
      </c>
      <c r="AY215" s="226" t="s">
        <v>141</v>
      </c>
    </row>
    <row r="216" spans="1:65" s="2" customFormat="1" ht="24.15" customHeight="1" x14ac:dyDescent="0.2">
      <c r="A216" s="34"/>
      <c r="B216" s="35"/>
      <c r="C216" s="238" t="s">
        <v>299</v>
      </c>
      <c r="D216" s="238" t="s">
        <v>204</v>
      </c>
      <c r="E216" s="239" t="s">
        <v>981</v>
      </c>
      <c r="F216" s="240" t="s">
        <v>982</v>
      </c>
      <c r="G216" s="241" t="s">
        <v>243</v>
      </c>
      <c r="H216" s="242">
        <v>3</v>
      </c>
      <c r="I216" s="243"/>
      <c r="J216" s="244">
        <f>ROUND(I216*H216,2)</f>
        <v>0</v>
      </c>
      <c r="K216" s="240" t="s">
        <v>147</v>
      </c>
      <c r="L216" s="39"/>
      <c r="M216" s="245" t="s">
        <v>1</v>
      </c>
      <c r="N216" s="246" t="s">
        <v>40</v>
      </c>
      <c r="O216" s="71"/>
      <c r="P216" s="196">
        <f>O216*H216</f>
        <v>0</v>
      </c>
      <c r="Q216" s="196">
        <v>0</v>
      </c>
      <c r="R216" s="196">
        <f>Q216*H216</f>
        <v>0</v>
      </c>
      <c r="S216" s="196">
        <v>0</v>
      </c>
      <c r="T216" s="197">
        <f>S216*H216</f>
        <v>0</v>
      </c>
      <c r="U216" s="34"/>
      <c r="V216" s="34"/>
      <c r="W216" s="34"/>
      <c r="X216" s="34"/>
      <c r="Y216" s="34"/>
      <c r="Z216" s="34"/>
      <c r="AA216" s="34"/>
      <c r="AB216" s="34"/>
      <c r="AC216" s="34"/>
      <c r="AD216" s="34"/>
      <c r="AE216" s="34"/>
      <c r="AR216" s="198" t="s">
        <v>149</v>
      </c>
      <c r="AT216" s="198" t="s">
        <v>204</v>
      </c>
      <c r="AU216" s="198" t="s">
        <v>85</v>
      </c>
      <c r="AY216" s="17" t="s">
        <v>141</v>
      </c>
      <c r="BE216" s="199">
        <f>IF(N216="základní",J216,0)</f>
        <v>0</v>
      </c>
      <c r="BF216" s="199">
        <f>IF(N216="snížená",J216,0)</f>
        <v>0</v>
      </c>
      <c r="BG216" s="199">
        <f>IF(N216="zákl. přenesená",J216,0)</f>
        <v>0</v>
      </c>
      <c r="BH216" s="199">
        <f>IF(N216="sníž. přenesená",J216,0)</f>
        <v>0</v>
      </c>
      <c r="BI216" s="199">
        <f>IF(N216="nulová",J216,0)</f>
        <v>0</v>
      </c>
      <c r="BJ216" s="17" t="s">
        <v>83</v>
      </c>
      <c r="BK216" s="199">
        <f>ROUND(I216*H216,2)</f>
        <v>0</v>
      </c>
      <c r="BL216" s="17" t="s">
        <v>149</v>
      </c>
      <c r="BM216" s="198" t="s">
        <v>983</v>
      </c>
    </row>
    <row r="217" spans="1:65" s="2" customFormat="1" ht="27" x14ac:dyDescent="0.2">
      <c r="A217" s="34"/>
      <c r="B217" s="35"/>
      <c r="C217" s="36"/>
      <c r="D217" s="200" t="s">
        <v>151</v>
      </c>
      <c r="E217" s="36"/>
      <c r="F217" s="201" t="s">
        <v>984</v>
      </c>
      <c r="G217" s="36"/>
      <c r="H217" s="36"/>
      <c r="I217" s="202"/>
      <c r="J217" s="36"/>
      <c r="K217" s="36"/>
      <c r="L217" s="39"/>
      <c r="M217" s="203"/>
      <c r="N217" s="204"/>
      <c r="O217" s="71"/>
      <c r="P217" s="71"/>
      <c r="Q217" s="71"/>
      <c r="R217" s="71"/>
      <c r="S217" s="71"/>
      <c r="T217" s="72"/>
      <c r="U217" s="34"/>
      <c r="V217" s="34"/>
      <c r="W217" s="34"/>
      <c r="X217" s="34"/>
      <c r="Y217" s="34"/>
      <c r="Z217" s="34"/>
      <c r="AA217" s="34"/>
      <c r="AB217" s="34"/>
      <c r="AC217" s="34"/>
      <c r="AD217" s="34"/>
      <c r="AE217" s="34"/>
      <c r="AT217" s="17" t="s">
        <v>151</v>
      </c>
      <c r="AU217" s="17" t="s">
        <v>85</v>
      </c>
    </row>
    <row r="218" spans="1:65" s="15" customFormat="1" x14ac:dyDescent="0.2">
      <c r="B218" s="227"/>
      <c r="C218" s="228"/>
      <c r="D218" s="200" t="s">
        <v>152</v>
      </c>
      <c r="E218" s="229" t="s">
        <v>1</v>
      </c>
      <c r="F218" s="230" t="s">
        <v>985</v>
      </c>
      <c r="G218" s="228"/>
      <c r="H218" s="229" t="s">
        <v>1</v>
      </c>
      <c r="I218" s="231"/>
      <c r="J218" s="228"/>
      <c r="K218" s="228"/>
      <c r="L218" s="232"/>
      <c r="M218" s="233"/>
      <c r="N218" s="234"/>
      <c r="O218" s="234"/>
      <c r="P218" s="234"/>
      <c r="Q218" s="234"/>
      <c r="R218" s="234"/>
      <c r="S218" s="234"/>
      <c r="T218" s="235"/>
      <c r="AT218" s="236" t="s">
        <v>152</v>
      </c>
      <c r="AU218" s="236" t="s">
        <v>85</v>
      </c>
      <c r="AV218" s="15" t="s">
        <v>83</v>
      </c>
      <c r="AW218" s="15" t="s">
        <v>31</v>
      </c>
      <c r="AX218" s="15" t="s">
        <v>75</v>
      </c>
      <c r="AY218" s="236" t="s">
        <v>141</v>
      </c>
    </row>
    <row r="219" spans="1:65" s="13" customFormat="1" x14ac:dyDescent="0.2">
      <c r="B219" s="205"/>
      <c r="C219" s="206"/>
      <c r="D219" s="200" t="s">
        <v>152</v>
      </c>
      <c r="E219" s="207" t="s">
        <v>1</v>
      </c>
      <c r="F219" s="208" t="s">
        <v>164</v>
      </c>
      <c r="G219" s="206"/>
      <c r="H219" s="209">
        <v>3</v>
      </c>
      <c r="I219" s="210"/>
      <c r="J219" s="206"/>
      <c r="K219" s="206"/>
      <c r="L219" s="211"/>
      <c r="M219" s="212"/>
      <c r="N219" s="213"/>
      <c r="O219" s="213"/>
      <c r="P219" s="213"/>
      <c r="Q219" s="213"/>
      <c r="R219" s="213"/>
      <c r="S219" s="213"/>
      <c r="T219" s="214"/>
      <c r="AT219" s="215" t="s">
        <v>152</v>
      </c>
      <c r="AU219" s="215" t="s">
        <v>85</v>
      </c>
      <c r="AV219" s="13" t="s">
        <v>85</v>
      </c>
      <c r="AW219" s="13" t="s">
        <v>31</v>
      </c>
      <c r="AX219" s="13" t="s">
        <v>75</v>
      </c>
      <c r="AY219" s="215" t="s">
        <v>141</v>
      </c>
    </row>
    <row r="220" spans="1:65" s="14" customFormat="1" x14ac:dyDescent="0.2">
      <c r="B220" s="216"/>
      <c r="C220" s="217"/>
      <c r="D220" s="200" t="s">
        <v>152</v>
      </c>
      <c r="E220" s="218" t="s">
        <v>1</v>
      </c>
      <c r="F220" s="219" t="s">
        <v>156</v>
      </c>
      <c r="G220" s="217"/>
      <c r="H220" s="220">
        <v>3</v>
      </c>
      <c r="I220" s="221"/>
      <c r="J220" s="217"/>
      <c r="K220" s="217"/>
      <c r="L220" s="222"/>
      <c r="M220" s="223"/>
      <c r="N220" s="224"/>
      <c r="O220" s="224"/>
      <c r="P220" s="224"/>
      <c r="Q220" s="224"/>
      <c r="R220" s="224"/>
      <c r="S220" s="224"/>
      <c r="T220" s="225"/>
      <c r="AT220" s="226" t="s">
        <v>152</v>
      </c>
      <c r="AU220" s="226" t="s">
        <v>85</v>
      </c>
      <c r="AV220" s="14" t="s">
        <v>149</v>
      </c>
      <c r="AW220" s="14" t="s">
        <v>31</v>
      </c>
      <c r="AX220" s="14" t="s">
        <v>83</v>
      </c>
      <c r="AY220" s="226" t="s">
        <v>141</v>
      </c>
    </row>
    <row r="221" spans="1:65" s="2" customFormat="1" ht="24.15" customHeight="1" x14ac:dyDescent="0.2">
      <c r="A221" s="34"/>
      <c r="B221" s="35"/>
      <c r="C221" s="238" t="s">
        <v>7</v>
      </c>
      <c r="D221" s="238" t="s">
        <v>204</v>
      </c>
      <c r="E221" s="239" t="s">
        <v>986</v>
      </c>
      <c r="F221" s="240" t="s">
        <v>987</v>
      </c>
      <c r="G221" s="241" t="s">
        <v>243</v>
      </c>
      <c r="H221" s="242">
        <v>2</v>
      </c>
      <c r="I221" s="243"/>
      <c r="J221" s="244">
        <f>ROUND(I221*H221,2)</f>
        <v>0</v>
      </c>
      <c r="K221" s="240" t="s">
        <v>147</v>
      </c>
      <c r="L221" s="39"/>
      <c r="M221" s="245" t="s">
        <v>1</v>
      </c>
      <c r="N221" s="246" t="s">
        <v>40</v>
      </c>
      <c r="O221" s="71"/>
      <c r="P221" s="196">
        <f>O221*H221</f>
        <v>0</v>
      </c>
      <c r="Q221" s="196">
        <v>0</v>
      </c>
      <c r="R221" s="196">
        <f>Q221*H221</f>
        <v>0</v>
      </c>
      <c r="S221" s="196">
        <v>0</v>
      </c>
      <c r="T221" s="197">
        <f>S221*H221</f>
        <v>0</v>
      </c>
      <c r="U221" s="34"/>
      <c r="V221" s="34"/>
      <c r="W221" s="34"/>
      <c r="X221" s="34"/>
      <c r="Y221" s="34"/>
      <c r="Z221" s="34"/>
      <c r="AA221" s="34"/>
      <c r="AB221" s="34"/>
      <c r="AC221" s="34"/>
      <c r="AD221" s="34"/>
      <c r="AE221" s="34"/>
      <c r="AR221" s="198" t="s">
        <v>149</v>
      </c>
      <c r="AT221" s="198" t="s">
        <v>204</v>
      </c>
      <c r="AU221" s="198" t="s">
        <v>85</v>
      </c>
      <c r="AY221" s="17" t="s">
        <v>141</v>
      </c>
      <c r="BE221" s="199">
        <f>IF(N221="základní",J221,0)</f>
        <v>0</v>
      </c>
      <c r="BF221" s="199">
        <f>IF(N221="snížená",J221,0)</f>
        <v>0</v>
      </c>
      <c r="BG221" s="199">
        <f>IF(N221="zákl. přenesená",J221,0)</f>
        <v>0</v>
      </c>
      <c r="BH221" s="199">
        <f>IF(N221="sníž. přenesená",J221,0)</f>
        <v>0</v>
      </c>
      <c r="BI221" s="199">
        <f>IF(N221="nulová",J221,0)</f>
        <v>0</v>
      </c>
      <c r="BJ221" s="17" t="s">
        <v>83</v>
      </c>
      <c r="BK221" s="199">
        <f>ROUND(I221*H221,2)</f>
        <v>0</v>
      </c>
      <c r="BL221" s="17" t="s">
        <v>149</v>
      </c>
      <c r="BM221" s="198" t="s">
        <v>988</v>
      </c>
    </row>
    <row r="222" spans="1:65" s="2" customFormat="1" ht="36" x14ac:dyDescent="0.2">
      <c r="A222" s="34"/>
      <c r="B222" s="35"/>
      <c r="C222" s="36"/>
      <c r="D222" s="200" t="s">
        <v>151</v>
      </c>
      <c r="E222" s="36"/>
      <c r="F222" s="201" t="s">
        <v>989</v>
      </c>
      <c r="G222" s="36"/>
      <c r="H222" s="36"/>
      <c r="I222" s="202"/>
      <c r="J222" s="36"/>
      <c r="K222" s="36"/>
      <c r="L222" s="39"/>
      <c r="M222" s="203"/>
      <c r="N222" s="204"/>
      <c r="O222" s="71"/>
      <c r="P222" s="71"/>
      <c r="Q222" s="71"/>
      <c r="R222" s="71"/>
      <c r="S222" s="71"/>
      <c r="T222" s="72"/>
      <c r="U222" s="34"/>
      <c r="V222" s="34"/>
      <c r="W222" s="34"/>
      <c r="X222" s="34"/>
      <c r="Y222" s="34"/>
      <c r="Z222" s="34"/>
      <c r="AA222" s="34"/>
      <c r="AB222" s="34"/>
      <c r="AC222" s="34"/>
      <c r="AD222" s="34"/>
      <c r="AE222" s="34"/>
      <c r="AT222" s="17" t="s">
        <v>151</v>
      </c>
      <c r="AU222" s="17" t="s">
        <v>85</v>
      </c>
    </row>
    <row r="223" spans="1:65" s="15" customFormat="1" x14ac:dyDescent="0.2">
      <c r="B223" s="227"/>
      <c r="C223" s="228"/>
      <c r="D223" s="200" t="s">
        <v>152</v>
      </c>
      <c r="E223" s="229" t="s">
        <v>1</v>
      </c>
      <c r="F223" s="230" t="s">
        <v>985</v>
      </c>
      <c r="G223" s="228"/>
      <c r="H223" s="229" t="s">
        <v>1</v>
      </c>
      <c r="I223" s="231"/>
      <c r="J223" s="228"/>
      <c r="K223" s="228"/>
      <c r="L223" s="232"/>
      <c r="M223" s="233"/>
      <c r="N223" s="234"/>
      <c r="O223" s="234"/>
      <c r="P223" s="234"/>
      <c r="Q223" s="234"/>
      <c r="R223" s="234"/>
      <c r="S223" s="234"/>
      <c r="T223" s="235"/>
      <c r="AT223" s="236" t="s">
        <v>152</v>
      </c>
      <c r="AU223" s="236" t="s">
        <v>85</v>
      </c>
      <c r="AV223" s="15" t="s">
        <v>83</v>
      </c>
      <c r="AW223" s="15" t="s">
        <v>31</v>
      </c>
      <c r="AX223" s="15" t="s">
        <v>75</v>
      </c>
      <c r="AY223" s="236" t="s">
        <v>141</v>
      </c>
    </row>
    <row r="224" spans="1:65" s="13" customFormat="1" x14ac:dyDescent="0.2">
      <c r="B224" s="205"/>
      <c r="C224" s="206"/>
      <c r="D224" s="200" t="s">
        <v>152</v>
      </c>
      <c r="E224" s="207" t="s">
        <v>1</v>
      </c>
      <c r="F224" s="208" t="s">
        <v>85</v>
      </c>
      <c r="G224" s="206"/>
      <c r="H224" s="209">
        <v>2</v>
      </c>
      <c r="I224" s="210"/>
      <c r="J224" s="206"/>
      <c r="K224" s="206"/>
      <c r="L224" s="211"/>
      <c r="M224" s="212"/>
      <c r="N224" s="213"/>
      <c r="O224" s="213"/>
      <c r="P224" s="213"/>
      <c r="Q224" s="213"/>
      <c r="R224" s="213"/>
      <c r="S224" s="213"/>
      <c r="T224" s="214"/>
      <c r="AT224" s="215" t="s">
        <v>152</v>
      </c>
      <c r="AU224" s="215" t="s">
        <v>85</v>
      </c>
      <c r="AV224" s="13" t="s">
        <v>85</v>
      </c>
      <c r="AW224" s="13" t="s">
        <v>31</v>
      </c>
      <c r="AX224" s="13" t="s">
        <v>75</v>
      </c>
      <c r="AY224" s="215" t="s">
        <v>141</v>
      </c>
    </row>
    <row r="225" spans="1:65" s="14" customFormat="1" x14ac:dyDescent="0.2">
      <c r="B225" s="216"/>
      <c r="C225" s="217"/>
      <c r="D225" s="200" t="s">
        <v>152</v>
      </c>
      <c r="E225" s="218" t="s">
        <v>1</v>
      </c>
      <c r="F225" s="219" t="s">
        <v>156</v>
      </c>
      <c r="G225" s="217"/>
      <c r="H225" s="220">
        <v>2</v>
      </c>
      <c r="I225" s="221"/>
      <c r="J225" s="217"/>
      <c r="K225" s="217"/>
      <c r="L225" s="222"/>
      <c r="M225" s="223"/>
      <c r="N225" s="224"/>
      <c r="O225" s="224"/>
      <c r="P225" s="224"/>
      <c r="Q225" s="224"/>
      <c r="R225" s="224"/>
      <c r="S225" s="224"/>
      <c r="T225" s="225"/>
      <c r="AT225" s="226" t="s">
        <v>152</v>
      </c>
      <c r="AU225" s="226" t="s">
        <v>85</v>
      </c>
      <c r="AV225" s="14" t="s">
        <v>149</v>
      </c>
      <c r="AW225" s="14" t="s">
        <v>31</v>
      </c>
      <c r="AX225" s="14" t="s">
        <v>83</v>
      </c>
      <c r="AY225" s="226" t="s">
        <v>141</v>
      </c>
    </row>
    <row r="226" spans="1:65" s="2" customFormat="1" ht="24.15" customHeight="1" x14ac:dyDescent="0.2">
      <c r="A226" s="34"/>
      <c r="B226" s="35"/>
      <c r="C226" s="238" t="s">
        <v>310</v>
      </c>
      <c r="D226" s="238" t="s">
        <v>204</v>
      </c>
      <c r="E226" s="239" t="s">
        <v>329</v>
      </c>
      <c r="F226" s="240" t="s">
        <v>330</v>
      </c>
      <c r="G226" s="241" t="s">
        <v>331</v>
      </c>
      <c r="H226" s="242">
        <v>36208</v>
      </c>
      <c r="I226" s="243"/>
      <c r="J226" s="244">
        <f>ROUND(I226*H226,2)</f>
        <v>0</v>
      </c>
      <c r="K226" s="240" t="s">
        <v>1</v>
      </c>
      <c r="L226" s="39"/>
      <c r="M226" s="245" t="s">
        <v>1</v>
      </c>
      <c r="N226" s="246" t="s">
        <v>40</v>
      </c>
      <c r="O226" s="71"/>
      <c r="P226" s="196">
        <f>O226*H226</f>
        <v>0</v>
      </c>
      <c r="Q226" s="196">
        <v>0</v>
      </c>
      <c r="R226" s="196">
        <f>Q226*H226</f>
        <v>0</v>
      </c>
      <c r="S226" s="196">
        <v>0</v>
      </c>
      <c r="T226" s="197">
        <f>S226*H226</f>
        <v>0</v>
      </c>
      <c r="U226" s="34"/>
      <c r="V226" s="34"/>
      <c r="W226" s="34"/>
      <c r="X226" s="34"/>
      <c r="Y226" s="34"/>
      <c r="Z226" s="34"/>
      <c r="AA226" s="34"/>
      <c r="AB226" s="34"/>
      <c r="AC226" s="34"/>
      <c r="AD226" s="34"/>
      <c r="AE226" s="34"/>
      <c r="AR226" s="198" t="s">
        <v>149</v>
      </c>
      <c r="AT226" s="198" t="s">
        <v>204</v>
      </c>
      <c r="AU226" s="198" t="s">
        <v>85</v>
      </c>
      <c r="AY226" s="17" t="s">
        <v>141</v>
      </c>
      <c r="BE226" s="199">
        <f>IF(N226="základní",J226,0)</f>
        <v>0</v>
      </c>
      <c r="BF226" s="199">
        <f>IF(N226="snížená",J226,0)</f>
        <v>0</v>
      </c>
      <c r="BG226" s="199">
        <f>IF(N226="zákl. přenesená",J226,0)</f>
        <v>0</v>
      </c>
      <c r="BH226" s="199">
        <f>IF(N226="sníž. přenesená",J226,0)</f>
        <v>0</v>
      </c>
      <c r="BI226" s="199">
        <f>IF(N226="nulová",J226,0)</f>
        <v>0</v>
      </c>
      <c r="BJ226" s="17" t="s">
        <v>83</v>
      </c>
      <c r="BK226" s="199">
        <f>ROUND(I226*H226,2)</f>
        <v>0</v>
      </c>
      <c r="BL226" s="17" t="s">
        <v>149</v>
      </c>
      <c r="BM226" s="198" t="s">
        <v>990</v>
      </c>
    </row>
    <row r="227" spans="1:65" s="2" customFormat="1" ht="27" x14ac:dyDescent="0.2">
      <c r="A227" s="34"/>
      <c r="B227" s="35"/>
      <c r="C227" s="36"/>
      <c r="D227" s="200" t="s">
        <v>151</v>
      </c>
      <c r="E227" s="36"/>
      <c r="F227" s="201" t="s">
        <v>333</v>
      </c>
      <c r="G227" s="36"/>
      <c r="H227" s="36"/>
      <c r="I227" s="202"/>
      <c r="J227" s="36"/>
      <c r="K227" s="36"/>
      <c r="L227" s="39"/>
      <c r="M227" s="203"/>
      <c r="N227" s="204"/>
      <c r="O227" s="71"/>
      <c r="P227" s="71"/>
      <c r="Q227" s="71"/>
      <c r="R227" s="71"/>
      <c r="S227" s="71"/>
      <c r="T227" s="72"/>
      <c r="U227" s="34"/>
      <c r="V227" s="34"/>
      <c r="W227" s="34"/>
      <c r="X227" s="34"/>
      <c r="Y227" s="34"/>
      <c r="Z227" s="34"/>
      <c r="AA227" s="34"/>
      <c r="AB227" s="34"/>
      <c r="AC227" s="34"/>
      <c r="AD227" s="34"/>
      <c r="AE227" s="34"/>
      <c r="AT227" s="17" t="s">
        <v>151</v>
      </c>
      <c r="AU227" s="17" t="s">
        <v>85</v>
      </c>
    </row>
    <row r="228" spans="1:65" s="13" customFormat="1" ht="20" x14ac:dyDescent="0.2">
      <c r="B228" s="205"/>
      <c r="C228" s="206"/>
      <c r="D228" s="200" t="s">
        <v>152</v>
      </c>
      <c r="E228" s="207" t="s">
        <v>1</v>
      </c>
      <c r="F228" s="208" t="s">
        <v>991</v>
      </c>
      <c r="G228" s="206"/>
      <c r="H228" s="209">
        <v>36208</v>
      </c>
      <c r="I228" s="210"/>
      <c r="J228" s="206"/>
      <c r="K228" s="206"/>
      <c r="L228" s="211"/>
      <c r="M228" s="212"/>
      <c r="N228" s="213"/>
      <c r="O228" s="213"/>
      <c r="P228" s="213"/>
      <c r="Q228" s="213"/>
      <c r="R228" s="213"/>
      <c r="S228" s="213"/>
      <c r="T228" s="214"/>
      <c r="AT228" s="215" t="s">
        <v>152</v>
      </c>
      <c r="AU228" s="215" t="s">
        <v>85</v>
      </c>
      <c r="AV228" s="13" t="s">
        <v>85</v>
      </c>
      <c r="AW228" s="13" t="s">
        <v>31</v>
      </c>
      <c r="AX228" s="13" t="s">
        <v>75</v>
      </c>
      <c r="AY228" s="215" t="s">
        <v>141</v>
      </c>
    </row>
    <row r="229" spans="1:65" s="14" customFormat="1" x14ac:dyDescent="0.2">
      <c r="B229" s="216"/>
      <c r="C229" s="217"/>
      <c r="D229" s="200" t="s">
        <v>152</v>
      </c>
      <c r="E229" s="218" t="s">
        <v>1</v>
      </c>
      <c r="F229" s="219" t="s">
        <v>156</v>
      </c>
      <c r="G229" s="217"/>
      <c r="H229" s="220">
        <v>36208</v>
      </c>
      <c r="I229" s="221"/>
      <c r="J229" s="217"/>
      <c r="K229" s="217"/>
      <c r="L229" s="222"/>
      <c r="M229" s="223"/>
      <c r="N229" s="224"/>
      <c r="O229" s="224"/>
      <c r="P229" s="224"/>
      <c r="Q229" s="224"/>
      <c r="R229" s="224"/>
      <c r="S229" s="224"/>
      <c r="T229" s="225"/>
      <c r="AT229" s="226" t="s">
        <v>152</v>
      </c>
      <c r="AU229" s="226" t="s">
        <v>85</v>
      </c>
      <c r="AV229" s="14" t="s">
        <v>149</v>
      </c>
      <c r="AW229" s="14" t="s">
        <v>31</v>
      </c>
      <c r="AX229" s="14" t="s">
        <v>83</v>
      </c>
      <c r="AY229" s="226" t="s">
        <v>141</v>
      </c>
    </row>
    <row r="230" spans="1:65" s="2" customFormat="1" ht="24.15" customHeight="1" x14ac:dyDescent="0.2">
      <c r="A230" s="34"/>
      <c r="B230" s="35"/>
      <c r="C230" s="238" t="s">
        <v>316</v>
      </c>
      <c r="D230" s="238" t="s">
        <v>204</v>
      </c>
      <c r="E230" s="239" t="s">
        <v>336</v>
      </c>
      <c r="F230" s="240" t="s">
        <v>337</v>
      </c>
      <c r="G230" s="241" t="s">
        <v>338</v>
      </c>
      <c r="H230" s="242">
        <v>8</v>
      </c>
      <c r="I230" s="243"/>
      <c r="J230" s="244">
        <f>ROUND(I230*H230,2)</f>
        <v>0</v>
      </c>
      <c r="K230" s="240" t="s">
        <v>1</v>
      </c>
      <c r="L230" s="39"/>
      <c r="M230" s="245" t="s">
        <v>1</v>
      </c>
      <c r="N230" s="246" t="s">
        <v>40</v>
      </c>
      <c r="O230" s="71"/>
      <c r="P230" s="196">
        <f>O230*H230</f>
        <v>0</v>
      </c>
      <c r="Q230" s="196">
        <v>0</v>
      </c>
      <c r="R230" s="196">
        <f>Q230*H230</f>
        <v>0</v>
      </c>
      <c r="S230" s="196">
        <v>0</v>
      </c>
      <c r="T230" s="197">
        <f>S230*H230</f>
        <v>0</v>
      </c>
      <c r="U230" s="34"/>
      <c r="V230" s="34"/>
      <c r="W230" s="34"/>
      <c r="X230" s="34"/>
      <c r="Y230" s="34"/>
      <c r="Z230" s="34"/>
      <c r="AA230" s="34"/>
      <c r="AB230" s="34"/>
      <c r="AC230" s="34"/>
      <c r="AD230" s="34"/>
      <c r="AE230" s="34"/>
      <c r="AR230" s="198" t="s">
        <v>149</v>
      </c>
      <c r="AT230" s="198" t="s">
        <v>204</v>
      </c>
      <c r="AU230" s="198" t="s">
        <v>85</v>
      </c>
      <c r="AY230" s="17" t="s">
        <v>141</v>
      </c>
      <c r="BE230" s="199">
        <f>IF(N230="základní",J230,0)</f>
        <v>0</v>
      </c>
      <c r="BF230" s="199">
        <f>IF(N230="snížená",J230,0)</f>
        <v>0</v>
      </c>
      <c r="BG230" s="199">
        <f>IF(N230="zákl. přenesená",J230,0)</f>
        <v>0</v>
      </c>
      <c r="BH230" s="199">
        <f>IF(N230="sníž. přenesená",J230,0)</f>
        <v>0</v>
      </c>
      <c r="BI230" s="199">
        <f>IF(N230="nulová",J230,0)</f>
        <v>0</v>
      </c>
      <c r="BJ230" s="17" t="s">
        <v>83</v>
      </c>
      <c r="BK230" s="199">
        <f>ROUND(I230*H230,2)</f>
        <v>0</v>
      </c>
      <c r="BL230" s="17" t="s">
        <v>149</v>
      </c>
      <c r="BM230" s="198" t="s">
        <v>992</v>
      </c>
    </row>
    <row r="231" spans="1:65" s="2" customFormat="1" ht="36" x14ac:dyDescent="0.2">
      <c r="A231" s="34"/>
      <c r="B231" s="35"/>
      <c r="C231" s="36"/>
      <c r="D231" s="200" t="s">
        <v>151</v>
      </c>
      <c r="E231" s="36"/>
      <c r="F231" s="201" t="s">
        <v>340</v>
      </c>
      <c r="G231" s="36"/>
      <c r="H231" s="36"/>
      <c r="I231" s="202"/>
      <c r="J231" s="36"/>
      <c r="K231" s="36"/>
      <c r="L231" s="39"/>
      <c r="M231" s="203"/>
      <c r="N231" s="204"/>
      <c r="O231" s="71"/>
      <c r="P231" s="71"/>
      <c r="Q231" s="71"/>
      <c r="R231" s="71"/>
      <c r="S231" s="71"/>
      <c r="T231" s="72"/>
      <c r="U231" s="34"/>
      <c r="V231" s="34"/>
      <c r="W231" s="34"/>
      <c r="X231" s="34"/>
      <c r="Y231" s="34"/>
      <c r="Z231" s="34"/>
      <c r="AA231" s="34"/>
      <c r="AB231" s="34"/>
      <c r="AC231" s="34"/>
      <c r="AD231" s="34"/>
      <c r="AE231" s="34"/>
      <c r="AT231" s="17" t="s">
        <v>151</v>
      </c>
      <c r="AU231" s="17" t="s">
        <v>85</v>
      </c>
    </row>
    <row r="232" spans="1:65" s="13" customFormat="1" x14ac:dyDescent="0.2">
      <c r="B232" s="205"/>
      <c r="C232" s="206"/>
      <c r="D232" s="200" t="s">
        <v>152</v>
      </c>
      <c r="E232" s="207" t="s">
        <v>1</v>
      </c>
      <c r="F232" s="208" t="s">
        <v>993</v>
      </c>
      <c r="G232" s="206"/>
      <c r="H232" s="209">
        <v>2</v>
      </c>
      <c r="I232" s="210"/>
      <c r="J232" s="206"/>
      <c r="K232" s="206"/>
      <c r="L232" s="211"/>
      <c r="M232" s="212"/>
      <c r="N232" s="213"/>
      <c r="O232" s="213"/>
      <c r="P232" s="213"/>
      <c r="Q232" s="213"/>
      <c r="R232" s="213"/>
      <c r="S232" s="213"/>
      <c r="T232" s="214"/>
      <c r="AT232" s="215" t="s">
        <v>152</v>
      </c>
      <c r="AU232" s="215" t="s">
        <v>85</v>
      </c>
      <c r="AV232" s="13" t="s">
        <v>85</v>
      </c>
      <c r="AW232" s="13" t="s">
        <v>31</v>
      </c>
      <c r="AX232" s="13" t="s">
        <v>75</v>
      </c>
      <c r="AY232" s="215" t="s">
        <v>141</v>
      </c>
    </row>
    <row r="233" spans="1:65" s="13" customFormat="1" x14ac:dyDescent="0.2">
      <c r="B233" s="205"/>
      <c r="C233" s="206"/>
      <c r="D233" s="200" t="s">
        <v>152</v>
      </c>
      <c r="E233" s="207" t="s">
        <v>1</v>
      </c>
      <c r="F233" s="208" t="s">
        <v>994</v>
      </c>
      <c r="G233" s="206"/>
      <c r="H233" s="209">
        <v>4</v>
      </c>
      <c r="I233" s="210"/>
      <c r="J233" s="206"/>
      <c r="K233" s="206"/>
      <c r="L233" s="211"/>
      <c r="M233" s="212"/>
      <c r="N233" s="213"/>
      <c r="O233" s="213"/>
      <c r="P233" s="213"/>
      <c r="Q233" s="213"/>
      <c r="R233" s="213"/>
      <c r="S233" s="213"/>
      <c r="T233" s="214"/>
      <c r="AT233" s="215" t="s">
        <v>152</v>
      </c>
      <c r="AU233" s="215" t="s">
        <v>85</v>
      </c>
      <c r="AV233" s="13" t="s">
        <v>85</v>
      </c>
      <c r="AW233" s="13" t="s">
        <v>31</v>
      </c>
      <c r="AX233" s="13" t="s">
        <v>75</v>
      </c>
      <c r="AY233" s="215" t="s">
        <v>141</v>
      </c>
    </row>
    <row r="234" spans="1:65" s="13" customFormat="1" x14ac:dyDescent="0.2">
      <c r="B234" s="205"/>
      <c r="C234" s="206"/>
      <c r="D234" s="200" t="s">
        <v>152</v>
      </c>
      <c r="E234" s="207" t="s">
        <v>1</v>
      </c>
      <c r="F234" s="208" t="s">
        <v>995</v>
      </c>
      <c r="G234" s="206"/>
      <c r="H234" s="209">
        <v>2</v>
      </c>
      <c r="I234" s="210"/>
      <c r="J234" s="206"/>
      <c r="K234" s="206"/>
      <c r="L234" s="211"/>
      <c r="M234" s="212"/>
      <c r="N234" s="213"/>
      <c r="O234" s="213"/>
      <c r="P234" s="213"/>
      <c r="Q234" s="213"/>
      <c r="R234" s="213"/>
      <c r="S234" s="213"/>
      <c r="T234" s="214"/>
      <c r="AT234" s="215" t="s">
        <v>152</v>
      </c>
      <c r="AU234" s="215" t="s">
        <v>85</v>
      </c>
      <c r="AV234" s="13" t="s">
        <v>85</v>
      </c>
      <c r="AW234" s="13" t="s">
        <v>31</v>
      </c>
      <c r="AX234" s="13" t="s">
        <v>75</v>
      </c>
      <c r="AY234" s="215" t="s">
        <v>141</v>
      </c>
    </row>
    <row r="235" spans="1:65" s="14" customFormat="1" x14ac:dyDescent="0.2">
      <c r="B235" s="216"/>
      <c r="C235" s="217"/>
      <c r="D235" s="200" t="s">
        <v>152</v>
      </c>
      <c r="E235" s="218" t="s">
        <v>1</v>
      </c>
      <c r="F235" s="219" t="s">
        <v>156</v>
      </c>
      <c r="G235" s="217"/>
      <c r="H235" s="220">
        <v>8</v>
      </c>
      <c r="I235" s="221"/>
      <c r="J235" s="217"/>
      <c r="K235" s="217"/>
      <c r="L235" s="222"/>
      <c r="M235" s="223"/>
      <c r="N235" s="224"/>
      <c r="O235" s="224"/>
      <c r="P235" s="224"/>
      <c r="Q235" s="224"/>
      <c r="R235" s="224"/>
      <c r="S235" s="224"/>
      <c r="T235" s="225"/>
      <c r="AT235" s="226" t="s">
        <v>152</v>
      </c>
      <c r="AU235" s="226" t="s">
        <v>85</v>
      </c>
      <c r="AV235" s="14" t="s">
        <v>149</v>
      </c>
      <c r="AW235" s="14" t="s">
        <v>31</v>
      </c>
      <c r="AX235" s="14" t="s">
        <v>83</v>
      </c>
      <c r="AY235" s="226" t="s">
        <v>141</v>
      </c>
    </row>
    <row r="236" spans="1:65" s="12" customFormat="1" ht="22.75" customHeight="1" x14ac:dyDescent="0.25">
      <c r="B236" s="170"/>
      <c r="C236" s="171"/>
      <c r="D236" s="172" t="s">
        <v>74</v>
      </c>
      <c r="E236" s="184" t="s">
        <v>351</v>
      </c>
      <c r="F236" s="184" t="s">
        <v>352</v>
      </c>
      <c r="G236" s="171"/>
      <c r="H236" s="171"/>
      <c r="I236" s="174"/>
      <c r="J236" s="185">
        <f>BK236</f>
        <v>0</v>
      </c>
      <c r="K236" s="171"/>
      <c r="L236" s="176"/>
      <c r="M236" s="177"/>
      <c r="N236" s="178"/>
      <c r="O236" s="178"/>
      <c r="P236" s="179">
        <f>SUM(P237:P241)</f>
        <v>0</v>
      </c>
      <c r="Q236" s="178"/>
      <c r="R236" s="179">
        <f>SUM(R237:R241)</f>
        <v>0</v>
      </c>
      <c r="S236" s="178"/>
      <c r="T236" s="180">
        <f>SUM(T237:T241)</f>
        <v>0</v>
      </c>
      <c r="AR236" s="181" t="s">
        <v>149</v>
      </c>
      <c r="AT236" s="182" t="s">
        <v>74</v>
      </c>
      <c r="AU236" s="182" t="s">
        <v>83</v>
      </c>
      <c r="AY236" s="181" t="s">
        <v>141</v>
      </c>
      <c r="BK236" s="183">
        <f>SUM(BK237:BK241)</f>
        <v>0</v>
      </c>
    </row>
    <row r="237" spans="1:65" s="2" customFormat="1" ht="49" customHeight="1" x14ac:dyDescent="0.2">
      <c r="A237" s="34"/>
      <c r="B237" s="35"/>
      <c r="C237" s="238" t="s">
        <v>321</v>
      </c>
      <c r="D237" s="238" t="s">
        <v>204</v>
      </c>
      <c r="E237" s="239" t="s">
        <v>377</v>
      </c>
      <c r="F237" s="240" t="s">
        <v>378</v>
      </c>
      <c r="G237" s="241" t="s">
        <v>189</v>
      </c>
      <c r="H237" s="242">
        <v>2419.7399999999998</v>
      </c>
      <c r="I237" s="243"/>
      <c r="J237" s="244">
        <f>ROUND(I237*H237,2)</f>
        <v>0</v>
      </c>
      <c r="K237" s="240" t="s">
        <v>147</v>
      </c>
      <c r="L237" s="39"/>
      <c r="M237" s="245" t="s">
        <v>1</v>
      </c>
      <c r="N237" s="246" t="s">
        <v>40</v>
      </c>
      <c r="O237" s="71"/>
      <c r="P237" s="196">
        <f>O237*H237</f>
        <v>0</v>
      </c>
      <c r="Q237" s="196">
        <v>0</v>
      </c>
      <c r="R237" s="196">
        <f>Q237*H237</f>
        <v>0</v>
      </c>
      <c r="S237" s="196">
        <v>0</v>
      </c>
      <c r="T237" s="197">
        <f>S237*H237</f>
        <v>0</v>
      </c>
      <c r="U237" s="34"/>
      <c r="V237" s="34"/>
      <c r="W237" s="34"/>
      <c r="X237" s="34"/>
      <c r="Y237" s="34"/>
      <c r="Z237" s="34"/>
      <c r="AA237" s="34"/>
      <c r="AB237" s="34"/>
      <c r="AC237" s="34"/>
      <c r="AD237" s="34"/>
      <c r="AE237" s="34"/>
      <c r="AR237" s="198" t="s">
        <v>182</v>
      </c>
      <c r="AT237" s="198" t="s">
        <v>204</v>
      </c>
      <c r="AU237" s="198" t="s">
        <v>85</v>
      </c>
      <c r="AY237" s="17" t="s">
        <v>141</v>
      </c>
      <c r="BE237" s="199">
        <f>IF(N237="základní",J237,0)</f>
        <v>0</v>
      </c>
      <c r="BF237" s="199">
        <f>IF(N237="snížená",J237,0)</f>
        <v>0</v>
      </c>
      <c r="BG237" s="199">
        <f>IF(N237="zákl. přenesená",J237,0)</f>
        <v>0</v>
      </c>
      <c r="BH237" s="199">
        <f>IF(N237="sníž. přenesená",J237,0)</f>
        <v>0</v>
      </c>
      <c r="BI237" s="199">
        <f>IF(N237="nulová",J237,0)</f>
        <v>0</v>
      </c>
      <c r="BJ237" s="17" t="s">
        <v>83</v>
      </c>
      <c r="BK237" s="199">
        <f>ROUND(I237*H237,2)</f>
        <v>0</v>
      </c>
      <c r="BL237" s="17" t="s">
        <v>182</v>
      </c>
      <c r="BM237" s="198" t="s">
        <v>996</v>
      </c>
    </row>
    <row r="238" spans="1:65" s="2" customFormat="1" ht="90" x14ac:dyDescent="0.2">
      <c r="A238" s="34"/>
      <c r="B238" s="35"/>
      <c r="C238" s="36"/>
      <c r="D238" s="200" t="s">
        <v>151</v>
      </c>
      <c r="E238" s="36"/>
      <c r="F238" s="201" t="s">
        <v>380</v>
      </c>
      <c r="G238" s="36"/>
      <c r="H238" s="36"/>
      <c r="I238" s="202"/>
      <c r="J238" s="36"/>
      <c r="K238" s="36"/>
      <c r="L238" s="39"/>
      <c r="M238" s="203"/>
      <c r="N238" s="204"/>
      <c r="O238" s="71"/>
      <c r="P238" s="71"/>
      <c r="Q238" s="71"/>
      <c r="R238" s="71"/>
      <c r="S238" s="71"/>
      <c r="T238" s="72"/>
      <c r="U238" s="34"/>
      <c r="V238" s="34"/>
      <c r="W238" s="34"/>
      <c r="X238" s="34"/>
      <c r="Y238" s="34"/>
      <c r="Z238" s="34"/>
      <c r="AA238" s="34"/>
      <c r="AB238" s="34"/>
      <c r="AC238" s="34"/>
      <c r="AD238" s="34"/>
      <c r="AE238" s="34"/>
      <c r="AT238" s="17" t="s">
        <v>151</v>
      </c>
      <c r="AU238" s="17" t="s">
        <v>85</v>
      </c>
    </row>
    <row r="239" spans="1:65" s="15" customFormat="1" x14ac:dyDescent="0.2">
      <c r="B239" s="227"/>
      <c r="C239" s="228"/>
      <c r="D239" s="200" t="s">
        <v>152</v>
      </c>
      <c r="E239" s="229" t="s">
        <v>1</v>
      </c>
      <c r="F239" s="230" t="s">
        <v>381</v>
      </c>
      <c r="G239" s="228"/>
      <c r="H239" s="229" t="s">
        <v>1</v>
      </c>
      <c r="I239" s="231"/>
      <c r="J239" s="228"/>
      <c r="K239" s="228"/>
      <c r="L239" s="232"/>
      <c r="M239" s="233"/>
      <c r="N239" s="234"/>
      <c r="O239" s="234"/>
      <c r="P239" s="234"/>
      <c r="Q239" s="234"/>
      <c r="R239" s="234"/>
      <c r="S239" s="234"/>
      <c r="T239" s="235"/>
      <c r="AT239" s="236" t="s">
        <v>152</v>
      </c>
      <c r="AU239" s="236" t="s">
        <v>85</v>
      </c>
      <c r="AV239" s="15" t="s">
        <v>83</v>
      </c>
      <c r="AW239" s="15" t="s">
        <v>31</v>
      </c>
      <c r="AX239" s="15" t="s">
        <v>75</v>
      </c>
      <c r="AY239" s="236" t="s">
        <v>141</v>
      </c>
    </row>
    <row r="240" spans="1:65" s="13" customFormat="1" x14ac:dyDescent="0.2">
      <c r="B240" s="205"/>
      <c r="C240" s="206"/>
      <c r="D240" s="200" t="s">
        <v>152</v>
      </c>
      <c r="E240" s="207" t="s">
        <v>1</v>
      </c>
      <c r="F240" s="208" t="s">
        <v>997</v>
      </c>
      <c r="G240" s="206"/>
      <c r="H240" s="209">
        <v>2419.7399999999998</v>
      </c>
      <c r="I240" s="210"/>
      <c r="J240" s="206"/>
      <c r="K240" s="206"/>
      <c r="L240" s="211"/>
      <c r="M240" s="212"/>
      <c r="N240" s="213"/>
      <c r="O240" s="213"/>
      <c r="P240" s="213"/>
      <c r="Q240" s="213"/>
      <c r="R240" s="213"/>
      <c r="S240" s="213"/>
      <c r="T240" s="214"/>
      <c r="AT240" s="215" t="s">
        <v>152</v>
      </c>
      <c r="AU240" s="215" t="s">
        <v>85</v>
      </c>
      <c r="AV240" s="13" t="s">
        <v>85</v>
      </c>
      <c r="AW240" s="13" t="s">
        <v>31</v>
      </c>
      <c r="AX240" s="13" t="s">
        <v>75</v>
      </c>
      <c r="AY240" s="215" t="s">
        <v>141</v>
      </c>
    </row>
    <row r="241" spans="1:51" s="14" customFormat="1" x14ac:dyDescent="0.2">
      <c r="B241" s="216"/>
      <c r="C241" s="217"/>
      <c r="D241" s="200" t="s">
        <v>152</v>
      </c>
      <c r="E241" s="218" t="s">
        <v>1</v>
      </c>
      <c r="F241" s="219" t="s">
        <v>156</v>
      </c>
      <c r="G241" s="217"/>
      <c r="H241" s="220">
        <v>2419.7399999999998</v>
      </c>
      <c r="I241" s="221"/>
      <c r="J241" s="217"/>
      <c r="K241" s="217"/>
      <c r="L241" s="222"/>
      <c r="M241" s="251"/>
      <c r="N241" s="252"/>
      <c r="O241" s="252"/>
      <c r="P241" s="252"/>
      <c r="Q241" s="252"/>
      <c r="R241" s="252"/>
      <c r="S241" s="252"/>
      <c r="T241" s="253"/>
      <c r="AT241" s="226" t="s">
        <v>152</v>
      </c>
      <c r="AU241" s="226" t="s">
        <v>85</v>
      </c>
      <c r="AV241" s="14" t="s">
        <v>149</v>
      </c>
      <c r="AW241" s="14" t="s">
        <v>31</v>
      </c>
      <c r="AX241" s="14" t="s">
        <v>83</v>
      </c>
      <c r="AY241" s="226" t="s">
        <v>141</v>
      </c>
    </row>
    <row r="242" spans="1:51" s="2" customFormat="1" ht="7" customHeight="1" x14ac:dyDescent="0.2">
      <c r="A242" s="34"/>
      <c r="B242" s="54"/>
      <c r="C242" s="55"/>
      <c r="D242" s="55"/>
      <c r="E242" s="55"/>
      <c r="F242" s="55"/>
      <c r="G242" s="55"/>
      <c r="H242" s="55"/>
      <c r="I242" s="55"/>
      <c r="J242" s="55"/>
      <c r="K242" s="55"/>
      <c r="L242" s="39"/>
      <c r="M242" s="34"/>
      <c r="O242" s="34"/>
      <c r="P242" s="34"/>
      <c r="Q242" s="34"/>
      <c r="R242" s="34"/>
      <c r="S242" s="34"/>
      <c r="T242" s="34"/>
      <c r="U242" s="34"/>
      <c r="V242" s="34"/>
      <c r="W242" s="34"/>
      <c r="X242" s="34"/>
      <c r="Y242" s="34"/>
      <c r="Z242" s="34"/>
      <c r="AA242" s="34"/>
      <c r="AB242" s="34"/>
      <c r="AC242" s="34"/>
      <c r="AD242" s="34"/>
      <c r="AE242" s="34"/>
    </row>
  </sheetData>
  <sheetProtection algorithmName="SHA-512" hashValue="Hg4NNpdZQJDIxUwlB5uMZLFBqrkRRnPMUPajlVwpJPEX50t3TAvV78FbJmR0l/CpndHDqxUhOB7BUwMRci15pA==" saltValue="jveO6HQG9qVDTB7EhH7nIw==" spinCount="100000" sheet="1" objects="1" scenarios="1" formatColumns="0" formatRows="0" autoFilter="0"/>
  <autoFilter ref="C120:K241" xr:uid="{00000000-0009-0000-0000-000003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23"/>
  <sheetViews>
    <sheetView showGridLines="0" topLeftCell="A118" workbookViewId="0"/>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94</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998</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ROUND((SUM(BE120:BE222)),  2)</f>
        <v>0</v>
      </c>
      <c r="G33" s="34"/>
      <c r="H33" s="34"/>
      <c r="I33" s="124">
        <v>0.21</v>
      </c>
      <c r="J33" s="123">
        <f>ROUND(((SUM(BE120:BE222))*I33),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ROUND((SUM(BF120:BF222)),  2)</f>
        <v>0</v>
      </c>
      <c r="G34" s="34"/>
      <c r="H34" s="34"/>
      <c r="I34" s="124">
        <v>0.15</v>
      </c>
      <c r="J34" s="123">
        <f>ROUND(((SUM(BF120:BF222))*I34),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ROUND((SUM(BG120:BG222)),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ROUND((SUM(BH120:BH222)),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ROUND((SUM(BI120:BI222)),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04 - Přejezd P2328</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J121</f>
        <v>0</v>
      </c>
      <c r="K97" s="148"/>
      <c r="L97" s="152"/>
    </row>
    <row r="98" spans="1:31" s="10" customFormat="1" ht="19.899999999999999" hidden="1" customHeight="1" x14ac:dyDescent="0.2">
      <c r="B98" s="153"/>
      <c r="C98" s="154"/>
      <c r="D98" s="155" t="s">
        <v>123</v>
      </c>
      <c r="E98" s="156"/>
      <c r="F98" s="156"/>
      <c r="G98" s="156"/>
      <c r="H98" s="156"/>
      <c r="I98" s="156"/>
      <c r="J98" s="157">
        <f>J122</f>
        <v>0</v>
      </c>
      <c r="K98" s="154"/>
      <c r="L98" s="158"/>
    </row>
    <row r="99" spans="1:31" s="10" customFormat="1" ht="19.899999999999999" hidden="1" customHeight="1" x14ac:dyDescent="0.2">
      <c r="B99" s="153"/>
      <c r="C99" s="154"/>
      <c r="D99" s="155" t="s">
        <v>124</v>
      </c>
      <c r="E99" s="156"/>
      <c r="F99" s="156"/>
      <c r="G99" s="156"/>
      <c r="H99" s="156"/>
      <c r="I99" s="156"/>
      <c r="J99" s="157">
        <f>J164</f>
        <v>0</v>
      </c>
      <c r="K99" s="154"/>
      <c r="L99" s="158"/>
    </row>
    <row r="100" spans="1:31" s="10" customFormat="1" ht="19.899999999999999" hidden="1" customHeight="1" x14ac:dyDescent="0.2">
      <c r="B100" s="153"/>
      <c r="C100" s="154"/>
      <c r="D100" s="155" t="s">
        <v>125</v>
      </c>
      <c r="E100" s="156"/>
      <c r="F100" s="156"/>
      <c r="G100" s="156"/>
      <c r="H100" s="156"/>
      <c r="I100" s="156"/>
      <c r="J100" s="157">
        <f>J200</f>
        <v>0</v>
      </c>
      <c r="K100" s="154"/>
      <c r="L100" s="158"/>
    </row>
    <row r="101" spans="1:31" s="2" customFormat="1" ht="21.75" hidden="1" customHeight="1" x14ac:dyDescent="0.2">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7" hidden="1" customHeight="1" x14ac:dyDescent="0.2">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idden="1" x14ac:dyDescent="0.2"/>
    <row r="104" spans="1:31" hidden="1" x14ac:dyDescent="0.2"/>
    <row r="105" spans="1:31" hidden="1" x14ac:dyDescent="0.2"/>
    <row r="106" spans="1:31" s="2" customFormat="1" ht="7" customHeight="1" x14ac:dyDescent="0.2">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5" customHeight="1" x14ac:dyDescent="0.2">
      <c r="A107" s="34"/>
      <c r="B107" s="35"/>
      <c r="C107" s="23" t="s">
        <v>126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7" customHeight="1" x14ac:dyDescent="0.2">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x14ac:dyDescent="0.2">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x14ac:dyDescent="0.2">
      <c r="A110" s="34"/>
      <c r="B110" s="35"/>
      <c r="C110" s="36"/>
      <c r="D110" s="36"/>
      <c r="E110" s="300" t="str">
        <f>E7</f>
        <v>Oprava trati v úseku Roztoky u Křivoklátu - Rakovník</v>
      </c>
      <c r="F110" s="301"/>
      <c r="G110" s="301"/>
      <c r="H110" s="301"/>
      <c r="I110" s="36"/>
      <c r="J110" s="36"/>
      <c r="K110" s="36"/>
      <c r="L110" s="51"/>
      <c r="S110" s="34"/>
      <c r="T110" s="34"/>
      <c r="U110" s="34"/>
      <c r="V110" s="34"/>
      <c r="W110" s="34"/>
      <c r="X110" s="34"/>
      <c r="Y110" s="34"/>
      <c r="Z110" s="34"/>
      <c r="AA110" s="34"/>
      <c r="AB110" s="34"/>
      <c r="AC110" s="34"/>
      <c r="AD110" s="34"/>
      <c r="AE110" s="34"/>
    </row>
    <row r="111" spans="1:31" s="2" customFormat="1" ht="12" customHeight="1" x14ac:dyDescent="0.2">
      <c r="A111" s="34"/>
      <c r="B111" s="35"/>
      <c r="C111" s="29" t="s">
        <v>114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x14ac:dyDescent="0.2">
      <c r="A112" s="34"/>
      <c r="B112" s="35"/>
      <c r="C112" s="36"/>
      <c r="D112" s="36"/>
      <c r="E112" s="290" t="str">
        <f>E9</f>
        <v>SO 04 - Přejezd P2328</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7"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20</v>
      </c>
      <c r="D114" s="36"/>
      <c r="E114" s="36"/>
      <c r="F114" s="27" t="str">
        <f>F12</f>
        <v xml:space="preserve"> </v>
      </c>
      <c r="G114" s="36"/>
      <c r="H114" s="36"/>
      <c r="I114" s="29" t="s">
        <v>22</v>
      </c>
      <c r="J114" s="66" t="str">
        <f>IF(J12="","",J12)</f>
        <v>10. 6. 2022</v>
      </c>
      <c r="K114" s="36"/>
      <c r="L114" s="51"/>
      <c r="S114" s="34"/>
      <c r="T114" s="34"/>
      <c r="U114" s="34"/>
      <c r="V114" s="34"/>
      <c r="W114" s="34"/>
      <c r="X114" s="34"/>
      <c r="Y114" s="34"/>
      <c r="Z114" s="34"/>
      <c r="AA114" s="34"/>
      <c r="AB114" s="34"/>
      <c r="AC114" s="34"/>
      <c r="AD114" s="34"/>
      <c r="AE114" s="34"/>
    </row>
    <row r="115" spans="1:65" s="2" customFormat="1" ht="7"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15" customHeight="1" x14ac:dyDescent="0.2">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15" customHeight="1" x14ac:dyDescent="0.2">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2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x14ac:dyDescent="0.2">
      <c r="A119" s="159"/>
      <c r="B119" s="160"/>
      <c r="C119" s="161" t="s">
        <v>127</v>
      </c>
      <c r="D119" s="162" t="s">
        <v>60</v>
      </c>
      <c r="E119" s="162" t="s">
        <v>56</v>
      </c>
      <c r="F119" s="162" t="s">
        <v>57</v>
      </c>
      <c r="G119" s="162" t="s">
        <v>128</v>
      </c>
      <c r="H119" s="162" t="s">
        <v>129</v>
      </c>
      <c r="I119" s="162" t="s">
        <v>130</v>
      </c>
      <c r="J119" s="162" t="s">
        <v>118</v>
      </c>
      <c r="K119" s="163" t="s">
        <v>131</v>
      </c>
      <c r="L119" s="164"/>
      <c r="M119" s="75" t="s">
        <v>1</v>
      </c>
      <c r="N119" s="76" t="s">
        <v>39</v>
      </c>
      <c r="O119" s="76" t="s">
        <v>132</v>
      </c>
      <c r="P119" s="76" t="s">
        <v>133</v>
      </c>
      <c r="Q119" s="76" t="s">
        <v>134</v>
      </c>
      <c r="R119" s="76" t="s">
        <v>135</v>
      </c>
      <c r="S119" s="76" t="s">
        <v>136</v>
      </c>
      <c r="T119" s="77" t="s">
        <v>137</v>
      </c>
      <c r="U119" s="159"/>
      <c r="V119" s="159"/>
      <c r="W119" s="159"/>
      <c r="X119" s="159"/>
      <c r="Y119" s="159"/>
      <c r="Z119" s="159"/>
      <c r="AA119" s="159"/>
      <c r="AB119" s="159"/>
      <c r="AC119" s="159"/>
      <c r="AD119" s="159"/>
      <c r="AE119" s="159"/>
    </row>
    <row r="120" spans="1:65" s="2" customFormat="1" ht="22.75" customHeight="1" x14ac:dyDescent="0.35">
      <c r="A120" s="34"/>
      <c r="B120" s="35"/>
      <c r="C120" s="82" t="s">
        <v>138</v>
      </c>
      <c r="D120" s="36"/>
      <c r="E120" s="36"/>
      <c r="F120" s="36"/>
      <c r="G120" s="36"/>
      <c r="H120" s="36"/>
      <c r="I120" s="36"/>
      <c r="J120" s="165">
        <f>BK120</f>
        <v>0</v>
      </c>
      <c r="K120" s="36"/>
      <c r="L120" s="39"/>
      <c r="M120" s="78"/>
      <c r="N120" s="166"/>
      <c r="O120" s="79"/>
      <c r="P120" s="167">
        <f>P121</f>
        <v>0</v>
      </c>
      <c r="Q120" s="79"/>
      <c r="R120" s="167">
        <f>R121</f>
        <v>16.820399999999999</v>
      </c>
      <c r="S120" s="79"/>
      <c r="T120" s="168">
        <f>T121</f>
        <v>0</v>
      </c>
      <c r="U120" s="34"/>
      <c r="V120" s="34"/>
      <c r="W120" s="34"/>
      <c r="X120" s="34"/>
      <c r="Y120" s="34"/>
      <c r="Z120" s="34"/>
      <c r="AA120" s="34"/>
      <c r="AB120" s="34"/>
      <c r="AC120" s="34"/>
      <c r="AD120" s="34"/>
      <c r="AE120" s="34"/>
      <c r="AT120" s="17" t="s">
        <v>74</v>
      </c>
      <c r="AU120" s="17" t="s">
        <v>120</v>
      </c>
      <c r="BK120" s="169">
        <f>BK121</f>
        <v>0</v>
      </c>
    </row>
    <row r="121" spans="1:65" s="12" customFormat="1" ht="25.9" customHeight="1" x14ac:dyDescent="0.35">
      <c r="B121" s="170"/>
      <c r="C121" s="171"/>
      <c r="D121" s="172" t="s">
        <v>74</v>
      </c>
      <c r="E121" s="173" t="s">
        <v>139</v>
      </c>
      <c r="F121" s="173" t="s">
        <v>140</v>
      </c>
      <c r="G121" s="171"/>
      <c r="H121" s="171"/>
      <c r="I121" s="174"/>
      <c r="J121" s="175">
        <f>BK121</f>
        <v>0</v>
      </c>
      <c r="K121" s="171"/>
      <c r="L121" s="176"/>
      <c r="M121" s="177"/>
      <c r="N121" s="178"/>
      <c r="O121" s="178"/>
      <c r="P121" s="179">
        <f>P122+P164+P200</f>
        <v>0</v>
      </c>
      <c r="Q121" s="178"/>
      <c r="R121" s="179">
        <f>R122+R164+R200</f>
        <v>16.820399999999999</v>
      </c>
      <c r="S121" s="178"/>
      <c r="T121" s="180">
        <f>T122+T164+T200</f>
        <v>0</v>
      </c>
      <c r="AR121" s="181" t="s">
        <v>83</v>
      </c>
      <c r="AT121" s="182" t="s">
        <v>74</v>
      </c>
      <c r="AU121" s="182" t="s">
        <v>75</v>
      </c>
      <c r="AY121" s="181" t="s">
        <v>141</v>
      </c>
      <c r="BK121" s="183">
        <f>BK122+BK164+BK200</f>
        <v>0</v>
      </c>
    </row>
    <row r="122" spans="1:65" s="12" customFormat="1" ht="22.75" customHeight="1" x14ac:dyDescent="0.25">
      <c r="B122" s="170"/>
      <c r="C122" s="171"/>
      <c r="D122" s="172" t="s">
        <v>74</v>
      </c>
      <c r="E122" s="184" t="s">
        <v>85</v>
      </c>
      <c r="F122" s="184" t="s">
        <v>163</v>
      </c>
      <c r="G122" s="171"/>
      <c r="H122" s="171"/>
      <c r="I122" s="174"/>
      <c r="J122" s="185">
        <f>BK122</f>
        <v>0</v>
      </c>
      <c r="K122" s="171"/>
      <c r="L122" s="176"/>
      <c r="M122" s="177"/>
      <c r="N122" s="178"/>
      <c r="O122" s="178"/>
      <c r="P122" s="179">
        <f>SUM(P123:P163)</f>
        <v>0</v>
      </c>
      <c r="Q122" s="178"/>
      <c r="R122" s="179">
        <f>SUM(R123:R163)</f>
        <v>16.820399999999999</v>
      </c>
      <c r="S122" s="178"/>
      <c r="T122" s="180">
        <f>SUM(T123:T163)</f>
        <v>0</v>
      </c>
      <c r="AR122" s="181" t="s">
        <v>83</v>
      </c>
      <c r="AT122" s="182" t="s">
        <v>74</v>
      </c>
      <c r="AU122" s="182" t="s">
        <v>83</v>
      </c>
      <c r="AY122" s="181" t="s">
        <v>141</v>
      </c>
      <c r="BK122" s="183">
        <f>SUM(BK123:BK163)</f>
        <v>0</v>
      </c>
    </row>
    <row r="123" spans="1:65" s="2" customFormat="1" ht="16.5" customHeight="1" x14ac:dyDescent="0.2">
      <c r="A123" s="34"/>
      <c r="B123" s="35"/>
      <c r="C123" s="186" t="s">
        <v>83</v>
      </c>
      <c r="D123" s="186" t="s">
        <v>143</v>
      </c>
      <c r="E123" s="187" t="s">
        <v>999</v>
      </c>
      <c r="F123" s="188" t="s">
        <v>1000</v>
      </c>
      <c r="G123" s="189" t="s">
        <v>146</v>
      </c>
      <c r="H123" s="190">
        <v>48</v>
      </c>
      <c r="I123" s="191"/>
      <c r="J123" s="192">
        <f>ROUND(I123*H123,2)</f>
        <v>0</v>
      </c>
      <c r="K123" s="188" t="s">
        <v>1</v>
      </c>
      <c r="L123" s="193"/>
      <c r="M123" s="194" t="s">
        <v>1</v>
      </c>
      <c r="N123" s="195" t="s">
        <v>40</v>
      </c>
      <c r="O123" s="71"/>
      <c r="P123" s="196">
        <f>O123*H123</f>
        <v>0</v>
      </c>
      <c r="Q123" s="196">
        <v>1.0499999999999999E-3</v>
      </c>
      <c r="R123" s="196">
        <f>Q123*H123</f>
        <v>5.04E-2</v>
      </c>
      <c r="S123" s="196">
        <v>0</v>
      </c>
      <c r="T123" s="197">
        <f>S123*H123</f>
        <v>0</v>
      </c>
      <c r="U123" s="34"/>
      <c r="V123" s="34"/>
      <c r="W123" s="34"/>
      <c r="X123" s="34"/>
      <c r="Y123" s="34"/>
      <c r="Z123" s="34"/>
      <c r="AA123" s="34"/>
      <c r="AB123" s="34"/>
      <c r="AC123" s="34"/>
      <c r="AD123" s="34"/>
      <c r="AE123" s="34"/>
      <c r="AR123" s="198" t="s">
        <v>182</v>
      </c>
      <c r="AT123" s="198" t="s">
        <v>143</v>
      </c>
      <c r="AU123" s="198" t="s">
        <v>85</v>
      </c>
      <c r="AY123" s="17" t="s">
        <v>141</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182</v>
      </c>
      <c r="BM123" s="198" t="s">
        <v>1001</v>
      </c>
    </row>
    <row r="124" spans="1:65" s="2" customFormat="1" x14ac:dyDescent="0.2">
      <c r="A124" s="34"/>
      <c r="B124" s="35"/>
      <c r="C124" s="36"/>
      <c r="D124" s="200" t="s">
        <v>151</v>
      </c>
      <c r="E124" s="36"/>
      <c r="F124" s="201" t="s">
        <v>1002</v>
      </c>
      <c r="G124" s="36"/>
      <c r="H124" s="36"/>
      <c r="I124" s="202"/>
      <c r="J124" s="36"/>
      <c r="K124" s="36"/>
      <c r="L124" s="39"/>
      <c r="M124" s="203"/>
      <c r="N124" s="204"/>
      <c r="O124" s="71"/>
      <c r="P124" s="71"/>
      <c r="Q124" s="71"/>
      <c r="R124" s="71"/>
      <c r="S124" s="71"/>
      <c r="T124" s="72"/>
      <c r="U124" s="34"/>
      <c r="V124" s="34"/>
      <c r="W124" s="34"/>
      <c r="X124" s="34"/>
      <c r="Y124" s="34"/>
      <c r="Z124" s="34"/>
      <c r="AA124" s="34"/>
      <c r="AB124" s="34"/>
      <c r="AC124" s="34"/>
      <c r="AD124" s="34"/>
      <c r="AE124" s="34"/>
      <c r="AT124" s="17" t="s">
        <v>151</v>
      </c>
      <c r="AU124" s="17" t="s">
        <v>85</v>
      </c>
    </row>
    <row r="125" spans="1:65" s="2" customFormat="1" ht="18" x14ac:dyDescent="0.2">
      <c r="A125" s="34"/>
      <c r="B125" s="35"/>
      <c r="C125" s="36"/>
      <c r="D125" s="200" t="s">
        <v>168</v>
      </c>
      <c r="E125" s="36"/>
      <c r="F125" s="237" t="s">
        <v>1003</v>
      </c>
      <c r="G125" s="36"/>
      <c r="H125" s="36"/>
      <c r="I125" s="202"/>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168</v>
      </c>
      <c r="AU125" s="17" t="s">
        <v>85</v>
      </c>
    </row>
    <row r="126" spans="1:65" s="2" customFormat="1" ht="16.5" customHeight="1" x14ac:dyDescent="0.2">
      <c r="A126" s="34"/>
      <c r="B126" s="35"/>
      <c r="C126" s="186" t="s">
        <v>85</v>
      </c>
      <c r="D126" s="186" t="s">
        <v>143</v>
      </c>
      <c r="E126" s="187" t="s">
        <v>579</v>
      </c>
      <c r="F126" s="188" t="s">
        <v>580</v>
      </c>
      <c r="G126" s="189" t="s">
        <v>189</v>
      </c>
      <c r="H126" s="190">
        <v>0.9</v>
      </c>
      <c r="I126" s="191"/>
      <c r="J126" s="192">
        <f>ROUND(I126*H126,2)</f>
        <v>0</v>
      </c>
      <c r="K126" s="188" t="s">
        <v>147</v>
      </c>
      <c r="L126" s="193"/>
      <c r="M126" s="194" t="s">
        <v>1</v>
      </c>
      <c r="N126" s="195" t="s">
        <v>40</v>
      </c>
      <c r="O126" s="71"/>
      <c r="P126" s="196">
        <f>O126*H126</f>
        <v>0</v>
      </c>
      <c r="Q126" s="196">
        <v>1</v>
      </c>
      <c r="R126" s="196">
        <f>Q126*H126</f>
        <v>0.9</v>
      </c>
      <c r="S126" s="196">
        <v>0</v>
      </c>
      <c r="T126" s="197">
        <f>S126*H126</f>
        <v>0</v>
      </c>
      <c r="U126" s="34"/>
      <c r="V126" s="34"/>
      <c r="W126" s="34"/>
      <c r="X126" s="34"/>
      <c r="Y126" s="34"/>
      <c r="Z126" s="34"/>
      <c r="AA126" s="34"/>
      <c r="AB126" s="34"/>
      <c r="AC126" s="34"/>
      <c r="AD126" s="34"/>
      <c r="AE126" s="34"/>
      <c r="AR126" s="198" t="s">
        <v>148</v>
      </c>
      <c r="AT126" s="198" t="s">
        <v>143</v>
      </c>
      <c r="AU126" s="198" t="s">
        <v>85</v>
      </c>
      <c r="AY126" s="17" t="s">
        <v>141</v>
      </c>
      <c r="BE126" s="199">
        <f>IF(N126="základní",J126,0)</f>
        <v>0</v>
      </c>
      <c r="BF126" s="199">
        <f>IF(N126="snížená",J126,0)</f>
        <v>0</v>
      </c>
      <c r="BG126" s="199">
        <f>IF(N126="zákl. přenesená",J126,0)</f>
        <v>0</v>
      </c>
      <c r="BH126" s="199">
        <f>IF(N126="sníž. přenesená",J126,0)</f>
        <v>0</v>
      </c>
      <c r="BI126" s="199">
        <f>IF(N126="nulová",J126,0)</f>
        <v>0</v>
      </c>
      <c r="BJ126" s="17" t="s">
        <v>83</v>
      </c>
      <c r="BK126" s="199">
        <f>ROUND(I126*H126,2)</f>
        <v>0</v>
      </c>
      <c r="BL126" s="17" t="s">
        <v>149</v>
      </c>
      <c r="BM126" s="198" t="s">
        <v>1004</v>
      </c>
    </row>
    <row r="127" spans="1:65" s="2" customFormat="1" x14ac:dyDescent="0.2">
      <c r="A127" s="34"/>
      <c r="B127" s="35"/>
      <c r="C127" s="36"/>
      <c r="D127" s="200" t="s">
        <v>151</v>
      </c>
      <c r="E127" s="36"/>
      <c r="F127" s="201" t="s">
        <v>580</v>
      </c>
      <c r="G127" s="36"/>
      <c r="H127" s="36"/>
      <c r="I127" s="202"/>
      <c r="J127" s="36"/>
      <c r="K127" s="36"/>
      <c r="L127" s="39"/>
      <c r="M127" s="203"/>
      <c r="N127" s="204"/>
      <c r="O127" s="71"/>
      <c r="P127" s="71"/>
      <c r="Q127" s="71"/>
      <c r="R127" s="71"/>
      <c r="S127" s="71"/>
      <c r="T127" s="72"/>
      <c r="U127" s="34"/>
      <c r="V127" s="34"/>
      <c r="W127" s="34"/>
      <c r="X127" s="34"/>
      <c r="Y127" s="34"/>
      <c r="Z127" s="34"/>
      <c r="AA127" s="34"/>
      <c r="AB127" s="34"/>
      <c r="AC127" s="34"/>
      <c r="AD127" s="34"/>
      <c r="AE127" s="34"/>
      <c r="AT127" s="17" t="s">
        <v>151</v>
      </c>
      <c r="AU127" s="17" t="s">
        <v>85</v>
      </c>
    </row>
    <row r="128" spans="1:65" s="15" customFormat="1" x14ac:dyDescent="0.2">
      <c r="B128" s="227"/>
      <c r="C128" s="228"/>
      <c r="D128" s="200" t="s">
        <v>152</v>
      </c>
      <c r="E128" s="229" t="s">
        <v>1</v>
      </c>
      <c r="F128" s="230" t="s">
        <v>1005</v>
      </c>
      <c r="G128" s="228"/>
      <c r="H128" s="229" t="s">
        <v>1</v>
      </c>
      <c r="I128" s="231"/>
      <c r="J128" s="228"/>
      <c r="K128" s="228"/>
      <c r="L128" s="232"/>
      <c r="M128" s="233"/>
      <c r="N128" s="234"/>
      <c r="O128" s="234"/>
      <c r="P128" s="234"/>
      <c r="Q128" s="234"/>
      <c r="R128" s="234"/>
      <c r="S128" s="234"/>
      <c r="T128" s="235"/>
      <c r="AT128" s="236" t="s">
        <v>152</v>
      </c>
      <c r="AU128" s="236" t="s">
        <v>85</v>
      </c>
      <c r="AV128" s="15" t="s">
        <v>83</v>
      </c>
      <c r="AW128" s="15" t="s">
        <v>31</v>
      </c>
      <c r="AX128" s="15" t="s">
        <v>75</v>
      </c>
      <c r="AY128" s="236" t="s">
        <v>141</v>
      </c>
    </row>
    <row r="129" spans="1:65" s="13" customFormat="1" x14ac:dyDescent="0.2">
      <c r="B129" s="205"/>
      <c r="C129" s="206"/>
      <c r="D129" s="200" t="s">
        <v>152</v>
      </c>
      <c r="E129" s="207" t="s">
        <v>1</v>
      </c>
      <c r="F129" s="208" t="s">
        <v>1006</v>
      </c>
      <c r="G129" s="206"/>
      <c r="H129" s="209">
        <v>0.9</v>
      </c>
      <c r="I129" s="210"/>
      <c r="J129" s="206"/>
      <c r="K129" s="206"/>
      <c r="L129" s="211"/>
      <c r="M129" s="212"/>
      <c r="N129" s="213"/>
      <c r="O129" s="213"/>
      <c r="P129" s="213"/>
      <c r="Q129" s="213"/>
      <c r="R129" s="213"/>
      <c r="S129" s="213"/>
      <c r="T129" s="214"/>
      <c r="AT129" s="215" t="s">
        <v>152</v>
      </c>
      <c r="AU129" s="215" t="s">
        <v>85</v>
      </c>
      <c r="AV129" s="13" t="s">
        <v>85</v>
      </c>
      <c r="AW129" s="13" t="s">
        <v>31</v>
      </c>
      <c r="AX129" s="13" t="s">
        <v>75</v>
      </c>
      <c r="AY129" s="215" t="s">
        <v>141</v>
      </c>
    </row>
    <row r="130" spans="1:65" s="14" customFormat="1" x14ac:dyDescent="0.2">
      <c r="B130" s="216"/>
      <c r="C130" s="217"/>
      <c r="D130" s="200" t="s">
        <v>152</v>
      </c>
      <c r="E130" s="218" t="s">
        <v>1</v>
      </c>
      <c r="F130" s="219" t="s">
        <v>156</v>
      </c>
      <c r="G130" s="217"/>
      <c r="H130" s="220">
        <v>0.9</v>
      </c>
      <c r="I130" s="221"/>
      <c r="J130" s="217"/>
      <c r="K130" s="217"/>
      <c r="L130" s="222"/>
      <c r="M130" s="223"/>
      <c r="N130" s="224"/>
      <c r="O130" s="224"/>
      <c r="P130" s="224"/>
      <c r="Q130" s="224"/>
      <c r="R130" s="224"/>
      <c r="S130" s="224"/>
      <c r="T130" s="225"/>
      <c r="AT130" s="226" t="s">
        <v>152</v>
      </c>
      <c r="AU130" s="226" t="s">
        <v>85</v>
      </c>
      <c r="AV130" s="14" t="s">
        <v>149</v>
      </c>
      <c r="AW130" s="14" t="s">
        <v>31</v>
      </c>
      <c r="AX130" s="14" t="s">
        <v>83</v>
      </c>
      <c r="AY130" s="226" t="s">
        <v>141</v>
      </c>
    </row>
    <row r="131" spans="1:65" s="2" customFormat="1" ht="16.5" customHeight="1" x14ac:dyDescent="0.2">
      <c r="A131" s="34"/>
      <c r="B131" s="35"/>
      <c r="C131" s="186" t="s">
        <v>164</v>
      </c>
      <c r="D131" s="186" t="s">
        <v>143</v>
      </c>
      <c r="E131" s="187" t="s">
        <v>605</v>
      </c>
      <c r="F131" s="188" t="s">
        <v>606</v>
      </c>
      <c r="G131" s="189" t="s">
        <v>146</v>
      </c>
      <c r="H131" s="190">
        <v>2</v>
      </c>
      <c r="I131" s="191"/>
      <c r="J131" s="192">
        <f>ROUND(I131*H131,2)</f>
        <v>0</v>
      </c>
      <c r="K131" s="188" t="s">
        <v>147</v>
      </c>
      <c r="L131" s="193"/>
      <c r="M131" s="194" t="s">
        <v>1</v>
      </c>
      <c r="N131" s="195" t="s">
        <v>40</v>
      </c>
      <c r="O131" s="71"/>
      <c r="P131" s="196">
        <f>O131*H131</f>
        <v>0</v>
      </c>
      <c r="Q131" s="196">
        <v>0</v>
      </c>
      <c r="R131" s="196">
        <f>Q131*H131</f>
        <v>0</v>
      </c>
      <c r="S131" s="196">
        <v>0</v>
      </c>
      <c r="T131" s="197">
        <f>S131*H131</f>
        <v>0</v>
      </c>
      <c r="U131" s="34"/>
      <c r="V131" s="34"/>
      <c r="W131" s="34"/>
      <c r="X131" s="34"/>
      <c r="Y131" s="34"/>
      <c r="Z131" s="34"/>
      <c r="AA131" s="34"/>
      <c r="AB131" s="34"/>
      <c r="AC131" s="34"/>
      <c r="AD131" s="34"/>
      <c r="AE131" s="34"/>
      <c r="AR131" s="198" t="s">
        <v>148</v>
      </c>
      <c r="AT131" s="198" t="s">
        <v>143</v>
      </c>
      <c r="AU131" s="198" t="s">
        <v>85</v>
      </c>
      <c r="AY131" s="17" t="s">
        <v>141</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149</v>
      </c>
      <c r="BM131" s="198" t="s">
        <v>1007</v>
      </c>
    </row>
    <row r="132" spans="1:65" s="2" customFormat="1" x14ac:dyDescent="0.2">
      <c r="A132" s="34"/>
      <c r="B132" s="35"/>
      <c r="C132" s="36"/>
      <c r="D132" s="200" t="s">
        <v>151</v>
      </c>
      <c r="E132" s="36"/>
      <c r="F132" s="201" t="s">
        <v>606</v>
      </c>
      <c r="G132" s="36"/>
      <c r="H132" s="36"/>
      <c r="I132" s="202"/>
      <c r="J132" s="36"/>
      <c r="K132" s="36"/>
      <c r="L132" s="39"/>
      <c r="M132" s="203"/>
      <c r="N132" s="204"/>
      <c r="O132" s="71"/>
      <c r="P132" s="71"/>
      <c r="Q132" s="71"/>
      <c r="R132" s="71"/>
      <c r="S132" s="71"/>
      <c r="T132" s="72"/>
      <c r="U132" s="34"/>
      <c r="V132" s="34"/>
      <c r="W132" s="34"/>
      <c r="X132" s="34"/>
      <c r="Y132" s="34"/>
      <c r="Z132" s="34"/>
      <c r="AA132" s="34"/>
      <c r="AB132" s="34"/>
      <c r="AC132" s="34"/>
      <c r="AD132" s="34"/>
      <c r="AE132" s="34"/>
      <c r="AT132" s="17" t="s">
        <v>151</v>
      </c>
      <c r="AU132" s="17" t="s">
        <v>85</v>
      </c>
    </row>
    <row r="133" spans="1:65" s="15" customFormat="1" x14ac:dyDescent="0.2">
      <c r="B133" s="227"/>
      <c r="C133" s="228"/>
      <c r="D133" s="200" t="s">
        <v>152</v>
      </c>
      <c r="E133" s="229" t="s">
        <v>1</v>
      </c>
      <c r="F133" s="230" t="s">
        <v>1008</v>
      </c>
      <c r="G133" s="228"/>
      <c r="H133" s="229" t="s">
        <v>1</v>
      </c>
      <c r="I133" s="231"/>
      <c r="J133" s="228"/>
      <c r="K133" s="228"/>
      <c r="L133" s="232"/>
      <c r="M133" s="233"/>
      <c r="N133" s="234"/>
      <c r="O133" s="234"/>
      <c r="P133" s="234"/>
      <c r="Q133" s="234"/>
      <c r="R133" s="234"/>
      <c r="S133" s="234"/>
      <c r="T133" s="235"/>
      <c r="AT133" s="236" t="s">
        <v>152</v>
      </c>
      <c r="AU133" s="236" t="s">
        <v>85</v>
      </c>
      <c r="AV133" s="15" t="s">
        <v>83</v>
      </c>
      <c r="AW133" s="15" t="s">
        <v>31</v>
      </c>
      <c r="AX133" s="15" t="s">
        <v>75</v>
      </c>
      <c r="AY133" s="236" t="s">
        <v>141</v>
      </c>
    </row>
    <row r="134" spans="1:65" s="13" customFormat="1" x14ac:dyDescent="0.2">
      <c r="B134" s="205"/>
      <c r="C134" s="206"/>
      <c r="D134" s="200" t="s">
        <v>152</v>
      </c>
      <c r="E134" s="207" t="s">
        <v>1</v>
      </c>
      <c r="F134" s="208" t="s">
        <v>85</v>
      </c>
      <c r="G134" s="206"/>
      <c r="H134" s="209">
        <v>2</v>
      </c>
      <c r="I134" s="210"/>
      <c r="J134" s="206"/>
      <c r="K134" s="206"/>
      <c r="L134" s="211"/>
      <c r="M134" s="212"/>
      <c r="N134" s="213"/>
      <c r="O134" s="213"/>
      <c r="P134" s="213"/>
      <c r="Q134" s="213"/>
      <c r="R134" s="213"/>
      <c r="S134" s="213"/>
      <c r="T134" s="214"/>
      <c r="AT134" s="215" t="s">
        <v>152</v>
      </c>
      <c r="AU134" s="215" t="s">
        <v>85</v>
      </c>
      <c r="AV134" s="13" t="s">
        <v>85</v>
      </c>
      <c r="AW134" s="13" t="s">
        <v>31</v>
      </c>
      <c r="AX134" s="13" t="s">
        <v>75</v>
      </c>
      <c r="AY134" s="215" t="s">
        <v>141</v>
      </c>
    </row>
    <row r="135" spans="1:65" s="14" customFormat="1" x14ac:dyDescent="0.2">
      <c r="B135" s="216"/>
      <c r="C135" s="217"/>
      <c r="D135" s="200" t="s">
        <v>152</v>
      </c>
      <c r="E135" s="218" t="s">
        <v>1</v>
      </c>
      <c r="F135" s="219" t="s">
        <v>156</v>
      </c>
      <c r="G135" s="217"/>
      <c r="H135" s="220">
        <v>2</v>
      </c>
      <c r="I135" s="221"/>
      <c r="J135" s="217"/>
      <c r="K135" s="217"/>
      <c r="L135" s="222"/>
      <c r="M135" s="223"/>
      <c r="N135" s="224"/>
      <c r="O135" s="224"/>
      <c r="P135" s="224"/>
      <c r="Q135" s="224"/>
      <c r="R135" s="224"/>
      <c r="S135" s="224"/>
      <c r="T135" s="225"/>
      <c r="AT135" s="226" t="s">
        <v>152</v>
      </c>
      <c r="AU135" s="226" t="s">
        <v>85</v>
      </c>
      <c r="AV135" s="14" t="s">
        <v>149</v>
      </c>
      <c r="AW135" s="14" t="s">
        <v>31</v>
      </c>
      <c r="AX135" s="14" t="s">
        <v>83</v>
      </c>
      <c r="AY135" s="226" t="s">
        <v>141</v>
      </c>
    </row>
    <row r="136" spans="1:65" s="2" customFormat="1" ht="16.5" customHeight="1" x14ac:dyDescent="0.2">
      <c r="A136" s="34"/>
      <c r="B136" s="35"/>
      <c r="C136" s="186" t="s">
        <v>149</v>
      </c>
      <c r="D136" s="186" t="s">
        <v>143</v>
      </c>
      <c r="E136" s="187" t="s">
        <v>596</v>
      </c>
      <c r="F136" s="188" t="s">
        <v>597</v>
      </c>
      <c r="G136" s="189" t="s">
        <v>146</v>
      </c>
      <c r="H136" s="190">
        <v>2</v>
      </c>
      <c r="I136" s="191"/>
      <c r="J136" s="192">
        <f>ROUND(I136*H136,2)</f>
        <v>0</v>
      </c>
      <c r="K136" s="188" t="s">
        <v>147</v>
      </c>
      <c r="L136" s="193"/>
      <c r="M136" s="194" t="s">
        <v>1</v>
      </c>
      <c r="N136" s="195" t="s">
        <v>40</v>
      </c>
      <c r="O136" s="71"/>
      <c r="P136" s="196">
        <f>O136*H136</f>
        <v>0</v>
      </c>
      <c r="Q136" s="196">
        <v>1.5549999999999999</v>
      </c>
      <c r="R136" s="196">
        <f>Q136*H136</f>
        <v>3.11</v>
      </c>
      <c r="S136" s="196">
        <v>0</v>
      </c>
      <c r="T136" s="197">
        <f>S136*H136</f>
        <v>0</v>
      </c>
      <c r="U136" s="34"/>
      <c r="V136" s="34"/>
      <c r="W136" s="34"/>
      <c r="X136" s="34"/>
      <c r="Y136" s="34"/>
      <c r="Z136" s="34"/>
      <c r="AA136" s="34"/>
      <c r="AB136" s="34"/>
      <c r="AC136" s="34"/>
      <c r="AD136" s="34"/>
      <c r="AE136" s="34"/>
      <c r="AR136" s="198" t="s">
        <v>182</v>
      </c>
      <c r="AT136" s="198" t="s">
        <v>143</v>
      </c>
      <c r="AU136" s="198" t="s">
        <v>85</v>
      </c>
      <c r="AY136" s="17" t="s">
        <v>141</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182</v>
      </c>
      <c r="BM136" s="198" t="s">
        <v>1009</v>
      </c>
    </row>
    <row r="137" spans="1:65" s="2" customFormat="1" x14ac:dyDescent="0.2">
      <c r="A137" s="34"/>
      <c r="B137" s="35"/>
      <c r="C137" s="36"/>
      <c r="D137" s="200" t="s">
        <v>151</v>
      </c>
      <c r="E137" s="36"/>
      <c r="F137" s="201" t="s">
        <v>597</v>
      </c>
      <c r="G137" s="36"/>
      <c r="H137" s="36"/>
      <c r="I137" s="202"/>
      <c r="J137" s="36"/>
      <c r="K137" s="36"/>
      <c r="L137" s="39"/>
      <c r="M137" s="203"/>
      <c r="N137" s="204"/>
      <c r="O137" s="71"/>
      <c r="P137" s="71"/>
      <c r="Q137" s="71"/>
      <c r="R137" s="71"/>
      <c r="S137" s="71"/>
      <c r="T137" s="72"/>
      <c r="U137" s="34"/>
      <c r="V137" s="34"/>
      <c r="W137" s="34"/>
      <c r="X137" s="34"/>
      <c r="Y137" s="34"/>
      <c r="Z137" s="34"/>
      <c r="AA137" s="34"/>
      <c r="AB137" s="34"/>
      <c r="AC137" s="34"/>
      <c r="AD137" s="34"/>
      <c r="AE137" s="34"/>
      <c r="AT137" s="17" t="s">
        <v>151</v>
      </c>
      <c r="AU137" s="17" t="s">
        <v>85</v>
      </c>
    </row>
    <row r="138" spans="1:65" s="15" customFormat="1" x14ac:dyDescent="0.2">
      <c r="B138" s="227"/>
      <c r="C138" s="228"/>
      <c r="D138" s="200" t="s">
        <v>152</v>
      </c>
      <c r="E138" s="229" t="s">
        <v>1</v>
      </c>
      <c r="F138" s="230" t="s">
        <v>1010</v>
      </c>
      <c r="G138" s="228"/>
      <c r="H138" s="229" t="s">
        <v>1</v>
      </c>
      <c r="I138" s="231"/>
      <c r="J138" s="228"/>
      <c r="K138" s="228"/>
      <c r="L138" s="232"/>
      <c r="M138" s="233"/>
      <c r="N138" s="234"/>
      <c r="O138" s="234"/>
      <c r="P138" s="234"/>
      <c r="Q138" s="234"/>
      <c r="R138" s="234"/>
      <c r="S138" s="234"/>
      <c r="T138" s="235"/>
      <c r="AT138" s="236" t="s">
        <v>152</v>
      </c>
      <c r="AU138" s="236" t="s">
        <v>85</v>
      </c>
      <c r="AV138" s="15" t="s">
        <v>83</v>
      </c>
      <c r="AW138" s="15" t="s">
        <v>31</v>
      </c>
      <c r="AX138" s="15" t="s">
        <v>75</v>
      </c>
      <c r="AY138" s="236" t="s">
        <v>141</v>
      </c>
    </row>
    <row r="139" spans="1:65" s="15" customFormat="1" x14ac:dyDescent="0.2">
      <c r="B139" s="227"/>
      <c r="C139" s="228"/>
      <c r="D139" s="200" t="s">
        <v>152</v>
      </c>
      <c r="E139" s="229" t="s">
        <v>1</v>
      </c>
      <c r="F139" s="230" t="s">
        <v>1008</v>
      </c>
      <c r="G139" s="228"/>
      <c r="H139" s="229" t="s">
        <v>1</v>
      </c>
      <c r="I139" s="231"/>
      <c r="J139" s="228"/>
      <c r="K139" s="228"/>
      <c r="L139" s="232"/>
      <c r="M139" s="233"/>
      <c r="N139" s="234"/>
      <c r="O139" s="234"/>
      <c r="P139" s="234"/>
      <c r="Q139" s="234"/>
      <c r="R139" s="234"/>
      <c r="S139" s="234"/>
      <c r="T139" s="235"/>
      <c r="AT139" s="236" t="s">
        <v>152</v>
      </c>
      <c r="AU139" s="236" t="s">
        <v>85</v>
      </c>
      <c r="AV139" s="15" t="s">
        <v>83</v>
      </c>
      <c r="AW139" s="15" t="s">
        <v>31</v>
      </c>
      <c r="AX139" s="15" t="s">
        <v>75</v>
      </c>
      <c r="AY139" s="236" t="s">
        <v>141</v>
      </c>
    </row>
    <row r="140" spans="1:65" s="13" customFormat="1" x14ac:dyDescent="0.2">
      <c r="B140" s="205"/>
      <c r="C140" s="206"/>
      <c r="D140" s="200" t="s">
        <v>152</v>
      </c>
      <c r="E140" s="207" t="s">
        <v>1</v>
      </c>
      <c r="F140" s="208" t="s">
        <v>85</v>
      </c>
      <c r="G140" s="206"/>
      <c r="H140" s="209">
        <v>2</v>
      </c>
      <c r="I140" s="210"/>
      <c r="J140" s="206"/>
      <c r="K140" s="206"/>
      <c r="L140" s="211"/>
      <c r="M140" s="212"/>
      <c r="N140" s="213"/>
      <c r="O140" s="213"/>
      <c r="P140" s="213"/>
      <c r="Q140" s="213"/>
      <c r="R140" s="213"/>
      <c r="S140" s="213"/>
      <c r="T140" s="214"/>
      <c r="AT140" s="215" t="s">
        <v>152</v>
      </c>
      <c r="AU140" s="215" t="s">
        <v>85</v>
      </c>
      <c r="AV140" s="13" t="s">
        <v>85</v>
      </c>
      <c r="AW140" s="13" t="s">
        <v>31</v>
      </c>
      <c r="AX140" s="13" t="s">
        <v>75</v>
      </c>
      <c r="AY140" s="215" t="s">
        <v>141</v>
      </c>
    </row>
    <row r="141" spans="1:65" s="14" customFormat="1" x14ac:dyDescent="0.2">
      <c r="B141" s="216"/>
      <c r="C141" s="217"/>
      <c r="D141" s="200" t="s">
        <v>152</v>
      </c>
      <c r="E141" s="218" t="s">
        <v>1</v>
      </c>
      <c r="F141" s="219" t="s">
        <v>156</v>
      </c>
      <c r="G141" s="217"/>
      <c r="H141" s="220">
        <v>2</v>
      </c>
      <c r="I141" s="221"/>
      <c r="J141" s="217"/>
      <c r="K141" s="217"/>
      <c r="L141" s="222"/>
      <c r="M141" s="223"/>
      <c r="N141" s="224"/>
      <c r="O141" s="224"/>
      <c r="P141" s="224"/>
      <c r="Q141" s="224"/>
      <c r="R141" s="224"/>
      <c r="S141" s="224"/>
      <c r="T141" s="225"/>
      <c r="AT141" s="226" t="s">
        <v>152</v>
      </c>
      <c r="AU141" s="226" t="s">
        <v>85</v>
      </c>
      <c r="AV141" s="14" t="s">
        <v>149</v>
      </c>
      <c r="AW141" s="14" t="s">
        <v>31</v>
      </c>
      <c r="AX141" s="14" t="s">
        <v>83</v>
      </c>
      <c r="AY141" s="226" t="s">
        <v>141</v>
      </c>
    </row>
    <row r="142" spans="1:65" s="2" customFormat="1" ht="16.5" customHeight="1" x14ac:dyDescent="0.2">
      <c r="A142" s="34"/>
      <c r="B142" s="35"/>
      <c r="C142" s="186" t="s">
        <v>179</v>
      </c>
      <c r="D142" s="186" t="s">
        <v>143</v>
      </c>
      <c r="E142" s="187" t="s">
        <v>601</v>
      </c>
      <c r="F142" s="188" t="s">
        <v>602</v>
      </c>
      <c r="G142" s="189" t="s">
        <v>146</v>
      </c>
      <c r="H142" s="190">
        <v>4</v>
      </c>
      <c r="I142" s="191"/>
      <c r="J142" s="192">
        <f>ROUND(I142*H142,2)</f>
        <v>0</v>
      </c>
      <c r="K142" s="188" t="s">
        <v>147</v>
      </c>
      <c r="L142" s="193"/>
      <c r="M142" s="194" t="s">
        <v>1</v>
      </c>
      <c r="N142" s="195" t="s">
        <v>40</v>
      </c>
      <c r="O142" s="71"/>
      <c r="P142" s="196">
        <f>O142*H142</f>
        <v>0</v>
      </c>
      <c r="Q142" s="196">
        <v>0.71499999999999997</v>
      </c>
      <c r="R142" s="196">
        <f>Q142*H142</f>
        <v>2.86</v>
      </c>
      <c r="S142" s="196">
        <v>0</v>
      </c>
      <c r="T142" s="197">
        <f>S142*H142</f>
        <v>0</v>
      </c>
      <c r="U142" s="34"/>
      <c r="V142" s="34"/>
      <c r="W142" s="34"/>
      <c r="X142" s="34"/>
      <c r="Y142" s="34"/>
      <c r="Z142" s="34"/>
      <c r="AA142" s="34"/>
      <c r="AB142" s="34"/>
      <c r="AC142" s="34"/>
      <c r="AD142" s="34"/>
      <c r="AE142" s="34"/>
      <c r="AR142" s="198" t="s">
        <v>182</v>
      </c>
      <c r="AT142" s="198" t="s">
        <v>143</v>
      </c>
      <c r="AU142" s="198" t="s">
        <v>85</v>
      </c>
      <c r="AY142" s="17" t="s">
        <v>141</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182</v>
      </c>
      <c r="BM142" s="198" t="s">
        <v>1011</v>
      </c>
    </row>
    <row r="143" spans="1:65" s="2" customFormat="1" x14ac:dyDescent="0.2">
      <c r="A143" s="34"/>
      <c r="B143" s="35"/>
      <c r="C143" s="36"/>
      <c r="D143" s="200" t="s">
        <v>151</v>
      </c>
      <c r="E143" s="36"/>
      <c r="F143" s="201" t="s">
        <v>602</v>
      </c>
      <c r="G143" s="36"/>
      <c r="H143" s="36"/>
      <c r="I143" s="202"/>
      <c r="J143" s="36"/>
      <c r="K143" s="36"/>
      <c r="L143" s="39"/>
      <c r="M143" s="203"/>
      <c r="N143" s="204"/>
      <c r="O143" s="71"/>
      <c r="P143" s="71"/>
      <c r="Q143" s="71"/>
      <c r="R143" s="71"/>
      <c r="S143" s="71"/>
      <c r="T143" s="72"/>
      <c r="U143" s="34"/>
      <c r="V143" s="34"/>
      <c r="W143" s="34"/>
      <c r="X143" s="34"/>
      <c r="Y143" s="34"/>
      <c r="Z143" s="34"/>
      <c r="AA143" s="34"/>
      <c r="AB143" s="34"/>
      <c r="AC143" s="34"/>
      <c r="AD143" s="34"/>
      <c r="AE143" s="34"/>
      <c r="AT143" s="17" t="s">
        <v>151</v>
      </c>
      <c r="AU143" s="17" t="s">
        <v>85</v>
      </c>
    </row>
    <row r="144" spans="1:65" s="15" customFormat="1" x14ac:dyDescent="0.2">
      <c r="B144" s="227"/>
      <c r="C144" s="228"/>
      <c r="D144" s="200" t="s">
        <v>152</v>
      </c>
      <c r="E144" s="229" t="s">
        <v>1</v>
      </c>
      <c r="F144" s="230" t="s">
        <v>1010</v>
      </c>
      <c r="G144" s="228"/>
      <c r="H144" s="229" t="s">
        <v>1</v>
      </c>
      <c r="I144" s="231"/>
      <c r="J144" s="228"/>
      <c r="K144" s="228"/>
      <c r="L144" s="232"/>
      <c r="M144" s="233"/>
      <c r="N144" s="234"/>
      <c r="O144" s="234"/>
      <c r="P144" s="234"/>
      <c r="Q144" s="234"/>
      <c r="R144" s="234"/>
      <c r="S144" s="234"/>
      <c r="T144" s="235"/>
      <c r="AT144" s="236" t="s">
        <v>152</v>
      </c>
      <c r="AU144" s="236" t="s">
        <v>85</v>
      </c>
      <c r="AV144" s="15" t="s">
        <v>83</v>
      </c>
      <c r="AW144" s="15" t="s">
        <v>31</v>
      </c>
      <c r="AX144" s="15" t="s">
        <v>75</v>
      </c>
      <c r="AY144" s="236" t="s">
        <v>141</v>
      </c>
    </row>
    <row r="145" spans="1:65" s="15" customFormat="1" x14ac:dyDescent="0.2">
      <c r="B145" s="227"/>
      <c r="C145" s="228"/>
      <c r="D145" s="200" t="s">
        <v>152</v>
      </c>
      <c r="E145" s="229" t="s">
        <v>1</v>
      </c>
      <c r="F145" s="230" t="s">
        <v>1008</v>
      </c>
      <c r="G145" s="228"/>
      <c r="H145" s="229" t="s">
        <v>1</v>
      </c>
      <c r="I145" s="231"/>
      <c r="J145" s="228"/>
      <c r="K145" s="228"/>
      <c r="L145" s="232"/>
      <c r="M145" s="233"/>
      <c r="N145" s="234"/>
      <c r="O145" s="234"/>
      <c r="P145" s="234"/>
      <c r="Q145" s="234"/>
      <c r="R145" s="234"/>
      <c r="S145" s="234"/>
      <c r="T145" s="235"/>
      <c r="AT145" s="236" t="s">
        <v>152</v>
      </c>
      <c r="AU145" s="236" t="s">
        <v>85</v>
      </c>
      <c r="AV145" s="15" t="s">
        <v>83</v>
      </c>
      <c r="AW145" s="15" t="s">
        <v>31</v>
      </c>
      <c r="AX145" s="15" t="s">
        <v>75</v>
      </c>
      <c r="AY145" s="236" t="s">
        <v>141</v>
      </c>
    </row>
    <row r="146" spans="1:65" s="13" customFormat="1" x14ac:dyDescent="0.2">
      <c r="B146" s="205"/>
      <c r="C146" s="206"/>
      <c r="D146" s="200" t="s">
        <v>152</v>
      </c>
      <c r="E146" s="207" t="s">
        <v>1</v>
      </c>
      <c r="F146" s="208" t="s">
        <v>149</v>
      </c>
      <c r="G146" s="206"/>
      <c r="H146" s="209">
        <v>4</v>
      </c>
      <c r="I146" s="210"/>
      <c r="J146" s="206"/>
      <c r="K146" s="206"/>
      <c r="L146" s="211"/>
      <c r="M146" s="212"/>
      <c r="N146" s="213"/>
      <c r="O146" s="213"/>
      <c r="P146" s="213"/>
      <c r="Q146" s="213"/>
      <c r="R146" s="213"/>
      <c r="S146" s="213"/>
      <c r="T146" s="214"/>
      <c r="AT146" s="215" t="s">
        <v>152</v>
      </c>
      <c r="AU146" s="215" t="s">
        <v>85</v>
      </c>
      <c r="AV146" s="13" t="s">
        <v>85</v>
      </c>
      <c r="AW146" s="13" t="s">
        <v>31</v>
      </c>
      <c r="AX146" s="13" t="s">
        <v>75</v>
      </c>
      <c r="AY146" s="215" t="s">
        <v>141</v>
      </c>
    </row>
    <row r="147" spans="1:65" s="14" customFormat="1" x14ac:dyDescent="0.2">
      <c r="B147" s="216"/>
      <c r="C147" s="217"/>
      <c r="D147" s="200" t="s">
        <v>152</v>
      </c>
      <c r="E147" s="218" t="s">
        <v>1</v>
      </c>
      <c r="F147" s="219" t="s">
        <v>156</v>
      </c>
      <c r="G147" s="217"/>
      <c r="H147" s="220">
        <v>4</v>
      </c>
      <c r="I147" s="221"/>
      <c r="J147" s="217"/>
      <c r="K147" s="217"/>
      <c r="L147" s="222"/>
      <c r="M147" s="223"/>
      <c r="N147" s="224"/>
      <c r="O147" s="224"/>
      <c r="P147" s="224"/>
      <c r="Q147" s="224"/>
      <c r="R147" s="224"/>
      <c r="S147" s="224"/>
      <c r="T147" s="225"/>
      <c r="AT147" s="226" t="s">
        <v>152</v>
      </c>
      <c r="AU147" s="226" t="s">
        <v>85</v>
      </c>
      <c r="AV147" s="14" t="s">
        <v>149</v>
      </c>
      <c r="AW147" s="14" t="s">
        <v>31</v>
      </c>
      <c r="AX147" s="14" t="s">
        <v>83</v>
      </c>
      <c r="AY147" s="226" t="s">
        <v>141</v>
      </c>
    </row>
    <row r="148" spans="1:65" s="2" customFormat="1" ht="16.5" customHeight="1" x14ac:dyDescent="0.2">
      <c r="A148" s="34"/>
      <c r="B148" s="35"/>
      <c r="C148" s="186" t="s">
        <v>186</v>
      </c>
      <c r="D148" s="186" t="s">
        <v>143</v>
      </c>
      <c r="E148" s="187" t="s">
        <v>610</v>
      </c>
      <c r="F148" s="188" t="s">
        <v>611</v>
      </c>
      <c r="G148" s="189" t="s">
        <v>331</v>
      </c>
      <c r="H148" s="190">
        <v>15</v>
      </c>
      <c r="I148" s="191"/>
      <c r="J148" s="192">
        <f>ROUND(I148*H148,2)</f>
        <v>0</v>
      </c>
      <c r="K148" s="188" t="s">
        <v>147</v>
      </c>
      <c r="L148" s="193"/>
      <c r="M148" s="194" t="s">
        <v>1</v>
      </c>
      <c r="N148" s="195" t="s">
        <v>40</v>
      </c>
      <c r="O148" s="71"/>
      <c r="P148" s="196">
        <f>O148*H148</f>
        <v>0</v>
      </c>
      <c r="Q148" s="196">
        <v>0</v>
      </c>
      <c r="R148" s="196">
        <f>Q148*H148</f>
        <v>0</v>
      </c>
      <c r="S148" s="196">
        <v>0</v>
      </c>
      <c r="T148" s="197">
        <f>S148*H148</f>
        <v>0</v>
      </c>
      <c r="U148" s="34"/>
      <c r="V148" s="34"/>
      <c r="W148" s="34"/>
      <c r="X148" s="34"/>
      <c r="Y148" s="34"/>
      <c r="Z148" s="34"/>
      <c r="AA148" s="34"/>
      <c r="AB148" s="34"/>
      <c r="AC148" s="34"/>
      <c r="AD148" s="34"/>
      <c r="AE148" s="34"/>
      <c r="AR148" s="198" t="s">
        <v>148</v>
      </c>
      <c r="AT148" s="198" t="s">
        <v>143</v>
      </c>
      <c r="AU148" s="198" t="s">
        <v>85</v>
      </c>
      <c r="AY148" s="17" t="s">
        <v>141</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149</v>
      </c>
      <c r="BM148" s="198" t="s">
        <v>1012</v>
      </c>
    </row>
    <row r="149" spans="1:65" s="2" customFormat="1" x14ac:dyDescent="0.2">
      <c r="A149" s="34"/>
      <c r="B149" s="35"/>
      <c r="C149" s="36"/>
      <c r="D149" s="200" t="s">
        <v>151</v>
      </c>
      <c r="E149" s="36"/>
      <c r="F149" s="201" t="s">
        <v>611</v>
      </c>
      <c r="G149" s="36"/>
      <c r="H149" s="36"/>
      <c r="I149" s="202"/>
      <c r="J149" s="36"/>
      <c r="K149" s="36"/>
      <c r="L149" s="39"/>
      <c r="M149" s="203"/>
      <c r="N149" s="204"/>
      <c r="O149" s="71"/>
      <c r="P149" s="71"/>
      <c r="Q149" s="71"/>
      <c r="R149" s="71"/>
      <c r="S149" s="71"/>
      <c r="T149" s="72"/>
      <c r="U149" s="34"/>
      <c r="V149" s="34"/>
      <c r="W149" s="34"/>
      <c r="X149" s="34"/>
      <c r="Y149" s="34"/>
      <c r="Z149" s="34"/>
      <c r="AA149" s="34"/>
      <c r="AB149" s="34"/>
      <c r="AC149" s="34"/>
      <c r="AD149" s="34"/>
      <c r="AE149" s="34"/>
      <c r="AT149" s="17" t="s">
        <v>151</v>
      </c>
      <c r="AU149" s="17" t="s">
        <v>85</v>
      </c>
    </row>
    <row r="150" spans="1:65" s="15" customFormat="1" x14ac:dyDescent="0.2">
      <c r="B150" s="227"/>
      <c r="C150" s="228"/>
      <c r="D150" s="200" t="s">
        <v>152</v>
      </c>
      <c r="E150" s="229" t="s">
        <v>1</v>
      </c>
      <c r="F150" s="230" t="s">
        <v>613</v>
      </c>
      <c r="G150" s="228"/>
      <c r="H150" s="229" t="s">
        <v>1</v>
      </c>
      <c r="I150" s="231"/>
      <c r="J150" s="228"/>
      <c r="K150" s="228"/>
      <c r="L150" s="232"/>
      <c r="M150" s="233"/>
      <c r="N150" s="234"/>
      <c r="O150" s="234"/>
      <c r="P150" s="234"/>
      <c r="Q150" s="234"/>
      <c r="R150" s="234"/>
      <c r="S150" s="234"/>
      <c r="T150" s="235"/>
      <c r="AT150" s="236" t="s">
        <v>152</v>
      </c>
      <c r="AU150" s="236" t="s">
        <v>85</v>
      </c>
      <c r="AV150" s="15" t="s">
        <v>83</v>
      </c>
      <c r="AW150" s="15" t="s">
        <v>31</v>
      </c>
      <c r="AX150" s="15" t="s">
        <v>75</v>
      </c>
      <c r="AY150" s="236" t="s">
        <v>141</v>
      </c>
    </row>
    <row r="151" spans="1:65" s="13" customFormat="1" x14ac:dyDescent="0.2">
      <c r="B151" s="205"/>
      <c r="C151" s="206"/>
      <c r="D151" s="200" t="s">
        <v>152</v>
      </c>
      <c r="E151" s="207" t="s">
        <v>1</v>
      </c>
      <c r="F151" s="208" t="s">
        <v>1013</v>
      </c>
      <c r="G151" s="206"/>
      <c r="H151" s="209">
        <v>9</v>
      </c>
      <c r="I151" s="210"/>
      <c r="J151" s="206"/>
      <c r="K151" s="206"/>
      <c r="L151" s="211"/>
      <c r="M151" s="212"/>
      <c r="N151" s="213"/>
      <c r="O151" s="213"/>
      <c r="P151" s="213"/>
      <c r="Q151" s="213"/>
      <c r="R151" s="213"/>
      <c r="S151" s="213"/>
      <c r="T151" s="214"/>
      <c r="AT151" s="215" t="s">
        <v>152</v>
      </c>
      <c r="AU151" s="215" t="s">
        <v>85</v>
      </c>
      <c r="AV151" s="13" t="s">
        <v>85</v>
      </c>
      <c r="AW151" s="13" t="s">
        <v>31</v>
      </c>
      <c r="AX151" s="13" t="s">
        <v>75</v>
      </c>
      <c r="AY151" s="215" t="s">
        <v>141</v>
      </c>
    </row>
    <row r="152" spans="1:65" s="13" customFormat="1" x14ac:dyDescent="0.2">
      <c r="B152" s="205"/>
      <c r="C152" s="206"/>
      <c r="D152" s="200" t="s">
        <v>152</v>
      </c>
      <c r="E152" s="207" t="s">
        <v>1</v>
      </c>
      <c r="F152" s="208" t="s">
        <v>1014</v>
      </c>
      <c r="G152" s="206"/>
      <c r="H152" s="209">
        <v>6</v>
      </c>
      <c r="I152" s="210"/>
      <c r="J152" s="206"/>
      <c r="K152" s="206"/>
      <c r="L152" s="211"/>
      <c r="M152" s="212"/>
      <c r="N152" s="213"/>
      <c r="O152" s="213"/>
      <c r="P152" s="213"/>
      <c r="Q152" s="213"/>
      <c r="R152" s="213"/>
      <c r="S152" s="213"/>
      <c r="T152" s="214"/>
      <c r="AT152" s="215" t="s">
        <v>152</v>
      </c>
      <c r="AU152" s="215" t="s">
        <v>85</v>
      </c>
      <c r="AV152" s="13" t="s">
        <v>85</v>
      </c>
      <c r="AW152" s="13" t="s">
        <v>31</v>
      </c>
      <c r="AX152" s="13" t="s">
        <v>75</v>
      </c>
      <c r="AY152" s="215" t="s">
        <v>141</v>
      </c>
    </row>
    <row r="153" spans="1:65" s="14" customFormat="1" x14ac:dyDescent="0.2">
      <c r="B153" s="216"/>
      <c r="C153" s="217"/>
      <c r="D153" s="200" t="s">
        <v>152</v>
      </c>
      <c r="E153" s="218" t="s">
        <v>1</v>
      </c>
      <c r="F153" s="219" t="s">
        <v>156</v>
      </c>
      <c r="G153" s="217"/>
      <c r="H153" s="220">
        <v>15</v>
      </c>
      <c r="I153" s="221"/>
      <c r="J153" s="217"/>
      <c r="K153" s="217"/>
      <c r="L153" s="222"/>
      <c r="M153" s="223"/>
      <c r="N153" s="224"/>
      <c r="O153" s="224"/>
      <c r="P153" s="224"/>
      <c r="Q153" s="224"/>
      <c r="R153" s="224"/>
      <c r="S153" s="224"/>
      <c r="T153" s="225"/>
      <c r="AT153" s="226" t="s">
        <v>152</v>
      </c>
      <c r="AU153" s="226" t="s">
        <v>85</v>
      </c>
      <c r="AV153" s="14" t="s">
        <v>149</v>
      </c>
      <c r="AW153" s="14" t="s">
        <v>31</v>
      </c>
      <c r="AX153" s="14" t="s">
        <v>83</v>
      </c>
      <c r="AY153" s="226" t="s">
        <v>141</v>
      </c>
    </row>
    <row r="154" spans="1:65" s="2" customFormat="1" ht="21.75" customHeight="1" x14ac:dyDescent="0.2">
      <c r="A154" s="34"/>
      <c r="B154" s="35"/>
      <c r="C154" s="186" t="s">
        <v>203</v>
      </c>
      <c r="D154" s="186" t="s">
        <v>143</v>
      </c>
      <c r="E154" s="187" t="s">
        <v>1015</v>
      </c>
      <c r="F154" s="188" t="s">
        <v>1016</v>
      </c>
      <c r="G154" s="189" t="s">
        <v>189</v>
      </c>
      <c r="H154" s="190">
        <v>4.95</v>
      </c>
      <c r="I154" s="191"/>
      <c r="J154" s="192">
        <f>ROUND(I154*H154,2)</f>
        <v>0</v>
      </c>
      <c r="K154" s="188" t="s">
        <v>147</v>
      </c>
      <c r="L154" s="193"/>
      <c r="M154" s="194" t="s">
        <v>1</v>
      </c>
      <c r="N154" s="195" t="s">
        <v>40</v>
      </c>
      <c r="O154" s="71"/>
      <c r="P154" s="196">
        <f>O154*H154</f>
        <v>0</v>
      </c>
      <c r="Q154" s="196">
        <v>1</v>
      </c>
      <c r="R154" s="196">
        <f>Q154*H154</f>
        <v>4.95</v>
      </c>
      <c r="S154" s="196">
        <v>0</v>
      </c>
      <c r="T154" s="197">
        <f>S154*H154</f>
        <v>0</v>
      </c>
      <c r="U154" s="34"/>
      <c r="V154" s="34"/>
      <c r="W154" s="34"/>
      <c r="X154" s="34"/>
      <c r="Y154" s="34"/>
      <c r="Z154" s="34"/>
      <c r="AA154" s="34"/>
      <c r="AB154" s="34"/>
      <c r="AC154" s="34"/>
      <c r="AD154" s="34"/>
      <c r="AE154" s="34"/>
      <c r="AR154" s="198" t="s">
        <v>148</v>
      </c>
      <c r="AT154" s="198" t="s">
        <v>143</v>
      </c>
      <c r="AU154" s="198" t="s">
        <v>85</v>
      </c>
      <c r="AY154" s="17" t="s">
        <v>141</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149</v>
      </c>
      <c r="BM154" s="198" t="s">
        <v>1017</v>
      </c>
    </row>
    <row r="155" spans="1:65" s="2" customFormat="1" x14ac:dyDescent="0.2">
      <c r="A155" s="34"/>
      <c r="B155" s="35"/>
      <c r="C155" s="36"/>
      <c r="D155" s="200" t="s">
        <v>151</v>
      </c>
      <c r="E155" s="36"/>
      <c r="F155" s="201" t="s">
        <v>1016</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151</v>
      </c>
      <c r="AU155" s="17" t="s">
        <v>85</v>
      </c>
    </row>
    <row r="156" spans="1:65" s="15" customFormat="1" x14ac:dyDescent="0.2">
      <c r="B156" s="227"/>
      <c r="C156" s="228"/>
      <c r="D156" s="200" t="s">
        <v>152</v>
      </c>
      <c r="E156" s="229" t="s">
        <v>1</v>
      </c>
      <c r="F156" s="230" t="s">
        <v>1008</v>
      </c>
      <c r="G156" s="228"/>
      <c r="H156" s="229" t="s">
        <v>1</v>
      </c>
      <c r="I156" s="231"/>
      <c r="J156" s="228"/>
      <c r="K156" s="228"/>
      <c r="L156" s="232"/>
      <c r="M156" s="233"/>
      <c r="N156" s="234"/>
      <c r="O156" s="234"/>
      <c r="P156" s="234"/>
      <c r="Q156" s="234"/>
      <c r="R156" s="234"/>
      <c r="S156" s="234"/>
      <c r="T156" s="235"/>
      <c r="AT156" s="236" t="s">
        <v>152</v>
      </c>
      <c r="AU156" s="236" t="s">
        <v>85</v>
      </c>
      <c r="AV156" s="15" t="s">
        <v>83</v>
      </c>
      <c r="AW156" s="15" t="s">
        <v>31</v>
      </c>
      <c r="AX156" s="15" t="s">
        <v>75</v>
      </c>
      <c r="AY156" s="236" t="s">
        <v>141</v>
      </c>
    </row>
    <row r="157" spans="1:65" s="13" customFormat="1" x14ac:dyDescent="0.2">
      <c r="B157" s="205"/>
      <c r="C157" s="206"/>
      <c r="D157" s="200" t="s">
        <v>152</v>
      </c>
      <c r="E157" s="207" t="s">
        <v>1</v>
      </c>
      <c r="F157" s="208" t="s">
        <v>1018</v>
      </c>
      <c r="G157" s="206"/>
      <c r="H157" s="209">
        <v>4.95</v>
      </c>
      <c r="I157" s="210"/>
      <c r="J157" s="206"/>
      <c r="K157" s="206"/>
      <c r="L157" s="211"/>
      <c r="M157" s="212"/>
      <c r="N157" s="213"/>
      <c r="O157" s="213"/>
      <c r="P157" s="213"/>
      <c r="Q157" s="213"/>
      <c r="R157" s="213"/>
      <c r="S157" s="213"/>
      <c r="T157" s="214"/>
      <c r="AT157" s="215" t="s">
        <v>152</v>
      </c>
      <c r="AU157" s="215" t="s">
        <v>85</v>
      </c>
      <c r="AV157" s="13" t="s">
        <v>85</v>
      </c>
      <c r="AW157" s="13" t="s">
        <v>31</v>
      </c>
      <c r="AX157" s="13" t="s">
        <v>75</v>
      </c>
      <c r="AY157" s="215" t="s">
        <v>141</v>
      </c>
    </row>
    <row r="158" spans="1:65" s="14" customFormat="1" x14ac:dyDescent="0.2">
      <c r="B158" s="216"/>
      <c r="C158" s="217"/>
      <c r="D158" s="200" t="s">
        <v>152</v>
      </c>
      <c r="E158" s="218" t="s">
        <v>1</v>
      </c>
      <c r="F158" s="219" t="s">
        <v>156</v>
      </c>
      <c r="G158" s="217"/>
      <c r="H158" s="220">
        <v>4.95</v>
      </c>
      <c r="I158" s="221"/>
      <c r="J158" s="217"/>
      <c r="K158" s="217"/>
      <c r="L158" s="222"/>
      <c r="M158" s="223"/>
      <c r="N158" s="224"/>
      <c r="O158" s="224"/>
      <c r="P158" s="224"/>
      <c r="Q158" s="224"/>
      <c r="R158" s="224"/>
      <c r="S158" s="224"/>
      <c r="T158" s="225"/>
      <c r="AT158" s="226" t="s">
        <v>152</v>
      </c>
      <c r="AU158" s="226" t="s">
        <v>85</v>
      </c>
      <c r="AV158" s="14" t="s">
        <v>149</v>
      </c>
      <c r="AW158" s="14" t="s">
        <v>31</v>
      </c>
      <c r="AX158" s="14" t="s">
        <v>83</v>
      </c>
      <c r="AY158" s="226" t="s">
        <v>141</v>
      </c>
    </row>
    <row r="159" spans="1:65" s="2" customFormat="1" ht="24.15" customHeight="1" x14ac:dyDescent="0.2">
      <c r="A159" s="34"/>
      <c r="B159" s="35"/>
      <c r="C159" s="186" t="s">
        <v>148</v>
      </c>
      <c r="D159" s="186" t="s">
        <v>143</v>
      </c>
      <c r="E159" s="187" t="s">
        <v>635</v>
      </c>
      <c r="F159" s="188" t="s">
        <v>636</v>
      </c>
      <c r="G159" s="189" t="s">
        <v>189</v>
      </c>
      <c r="H159" s="190">
        <v>4.95</v>
      </c>
      <c r="I159" s="191"/>
      <c r="J159" s="192">
        <f>ROUND(I159*H159,2)</f>
        <v>0</v>
      </c>
      <c r="K159" s="188" t="s">
        <v>147</v>
      </c>
      <c r="L159" s="193"/>
      <c r="M159" s="194" t="s">
        <v>1</v>
      </c>
      <c r="N159" s="195" t="s">
        <v>40</v>
      </c>
      <c r="O159" s="71"/>
      <c r="P159" s="196">
        <f>O159*H159</f>
        <v>0</v>
      </c>
      <c r="Q159" s="196">
        <v>1</v>
      </c>
      <c r="R159" s="196">
        <f>Q159*H159</f>
        <v>4.95</v>
      </c>
      <c r="S159" s="196">
        <v>0</v>
      </c>
      <c r="T159" s="197">
        <f>S159*H159</f>
        <v>0</v>
      </c>
      <c r="U159" s="34"/>
      <c r="V159" s="34"/>
      <c r="W159" s="34"/>
      <c r="X159" s="34"/>
      <c r="Y159" s="34"/>
      <c r="Z159" s="34"/>
      <c r="AA159" s="34"/>
      <c r="AB159" s="34"/>
      <c r="AC159" s="34"/>
      <c r="AD159" s="34"/>
      <c r="AE159" s="34"/>
      <c r="AR159" s="198" t="s">
        <v>148</v>
      </c>
      <c r="AT159" s="198" t="s">
        <v>143</v>
      </c>
      <c r="AU159" s="198" t="s">
        <v>85</v>
      </c>
      <c r="AY159" s="17" t="s">
        <v>141</v>
      </c>
      <c r="BE159" s="199">
        <f>IF(N159="základní",J159,0)</f>
        <v>0</v>
      </c>
      <c r="BF159" s="199">
        <f>IF(N159="snížená",J159,0)</f>
        <v>0</v>
      </c>
      <c r="BG159" s="199">
        <f>IF(N159="zákl. přenesená",J159,0)</f>
        <v>0</v>
      </c>
      <c r="BH159" s="199">
        <f>IF(N159="sníž. přenesená",J159,0)</f>
        <v>0</v>
      </c>
      <c r="BI159" s="199">
        <f>IF(N159="nulová",J159,0)</f>
        <v>0</v>
      </c>
      <c r="BJ159" s="17" t="s">
        <v>83</v>
      </c>
      <c r="BK159" s="199">
        <f>ROUND(I159*H159,2)</f>
        <v>0</v>
      </c>
      <c r="BL159" s="17" t="s">
        <v>149</v>
      </c>
      <c r="BM159" s="198" t="s">
        <v>1019</v>
      </c>
    </row>
    <row r="160" spans="1:65" s="2" customFormat="1" x14ac:dyDescent="0.2">
      <c r="A160" s="34"/>
      <c r="B160" s="35"/>
      <c r="C160" s="36"/>
      <c r="D160" s="200" t="s">
        <v>151</v>
      </c>
      <c r="E160" s="36"/>
      <c r="F160" s="201" t="s">
        <v>636</v>
      </c>
      <c r="G160" s="36"/>
      <c r="H160" s="36"/>
      <c r="I160" s="202"/>
      <c r="J160" s="36"/>
      <c r="K160" s="36"/>
      <c r="L160" s="39"/>
      <c r="M160" s="203"/>
      <c r="N160" s="204"/>
      <c r="O160" s="71"/>
      <c r="P160" s="71"/>
      <c r="Q160" s="71"/>
      <c r="R160" s="71"/>
      <c r="S160" s="71"/>
      <c r="T160" s="72"/>
      <c r="U160" s="34"/>
      <c r="V160" s="34"/>
      <c r="W160" s="34"/>
      <c r="X160" s="34"/>
      <c r="Y160" s="34"/>
      <c r="Z160" s="34"/>
      <c r="AA160" s="34"/>
      <c r="AB160" s="34"/>
      <c r="AC160" s="34"/>
      <c r="AD160" s="34"/>
      <c r="AE160" s="34"/>
      <c r="AT160" s="17" t="s">
        <v>151</v>
      </c>
      <c r="AU160" s="17" t="s">
        <v>85</v>
      </c>
    </row>
    <row r="161" spans="1:65" s="15" customFormat="1" x14ac:dyDescent="0.2">
      <c r="B161" s="227"/>
      <c r="C161" s="228"/>
      <c r="D161" s="200" t="s">
        <v>152</v>
      </c>
      <c r="E161" s="229" t="s">
        <v>1</v>
      </c>
      <c r="F161" s="230" t="s">
        <v>1008</v>
      </c>
      <c r="G161" s="228"/>
      <c r="H161" s="229" t="s">
        <v>1</v>
      </c>
      <c r="I161" s="231"/>
      <c r="J161" s="228"/>
      <c r="K161" s="228"/>
      <c r="L161" s="232"/>
      <c r="M161" s="233"/>
      <c r="N161" s="234"/>
      <c r="O161" s="234"/>
      <c r="P161" s="234"/>
      <c r="Q161" s="234"/>
      <c r="R161" s="234"/>
      <c r="S161" s="234"/>
      <c r="T161" s="235"/>
      <c r="AT161" s="236" t="s">
        <v>152</v>
      </c>
      <c r="AU161" s="236" t="s">
        <v>85</v>
      </c>
      <c r="AV161" s="15" t="s">
        <v>83</v>
      </c>
      <c r="AW161" s="15" t="s">
        <v>31</v>
      </c>
      <c r="AX161" s="15" t="s">
        <v>75</v>
      </c>
      <c r="AY161" s="236" t="s">
        <v>141</v>
      </c>
    </row>
    <row r="162" spans="1:65" s="13" customFormat="1" x14ac:dyDescent="0.2">
      <c r="B162" s="205"/>
      <c r="C162" s="206"/>
      <c r="D162" s="200" t="s">
        <v>152</v>
      </c>
      <c r="E162" s="207" t="s">
        <v>1</v>
      </c>
      <c r="F162" s="208" t="s">
        <v>1018</v>
      </c>
      <c r="G162" s="206"/>
      <c r="H162" s="209">
        <v>4.95</v>
      </c>
      <c r="I162" s="210"/>
      <c r="J162" s="206"/>
      <c r="K162" s="206"/>
      <c r="L162" s="211"/>
      <c r="M162" s="212"/>
      <c r="N162" s="213"/>
      <c r="O162" s="213"/>
      <c r="P162" s="213"/>
      <c r="Q162" s="213"/>
      <c r="R162" s="213"/>
      <c r="S162" s="213"/>
      <c r="T162" s="214"/>
      <c r="AT162" s="215" t="s">
        <v>152</v>
      </c>
      <c r="AU162" s="215" t="s">
        <v>85</v>
      </c>
      <c r="AV162" s="13" t="s">
        <v>85</v>
      </c>
      <c r="AW162" s="13" t="s">
        <v>31</v>
      </c>
      <c r="AX162" s="13" t="s">
        <v>75</v>
      </c>
      <c r="AY162" s="215" t="s">
        <v>141</v>
      </c>
    </row>
    <row r="163" spans="1:65" s="14" customFormat="1" x14ac:dyDescent="0.2">
      <c r="B163" s="216"/>
      <c r="C163" s="217"/>
      <c r="D163" s="200" t="s">
        <v>152</v>
      </c>
      <c r="E163" s="218" t="s">
        <v>1</v>
      </c>
      <c r="F163" s="219" t="s">
        <v>156</v>
      </c>
      <c r="G163" s="217"/>
      <c r="H163" s="220">
        <v>4.95</v>
      </c>
      <c r="I163" s="221"/>
      <c r="J163" s="217"/>
      <c r="K163" s="217"/>
      <c r="L163" s="222"/>
      <c r="M163" s="223"/>
      <c r="N163" s="224"/>
      <c r="O163" s="224"/>
      <c r="P163" s="224"/>
      <c r="Q163" s="224"/>
      <c r="R163" s="224"/>
      <c r="S163" s="224"/>
      <c r="T163" s="225"/>
      <c r="AT163" s="226" t="s">
        <v>152</v>
      </c>
      <c r="AU163" s="226" t="s">
        <v>85</v>
      </c>
      <c r="AV163" s="14" t="s">
        <v>149</v>
      </c>
      <c r="AW163" s="14" t="s">
        <v>31</v>
      </c>
      <c r="AX163" s="14" t="s">
        <v>83</v>
      </c>
      <c r="AY163" s="226" t="s">
        <v>141</v>
      </c>
    </row>
    <row r="164" spans="1:65" s="12" customFormat="1" ht="22.75" customHeight="1" x14ac:dyDescent="0.25">
      <c r="B164" s="170"/>
      <c r="C164" s="171"/>
      <c r="D164" s="172" t="s">
        <v>74</v>
      </c>
      <c r="E164" s="184" t="s">
        <v>179</v>
      </c>
      <c r="F164" s="184" t="s">
        <v>202</v>
      </c>
      <c r="G164" s="171"/>
      <c r="H164" s="171"/>
      <c r="I164" s="174"/>
      <c r="J164" s="185">
        <f>BK164</f>
        <v>0</v>
      </c>
      <c r="K164" s="171"/>
      <c r="L164" s="176"/>
      <c r="M164" s="177"/>
      <c r="N164" s="178"/>
      <c r="O164" s="178"/>
      <c r="P164" s="179">
        <f>SUM(P165:P199)</f>
        <v>0</v>
      </c>
      <c r="Q164" s="178"/>
      <c r="R164" s="179">
        <f>SUM(R165:R199)</f>
        <v>0</v>
      </c>
      <c r="S164" s="178"/>
      <c r="T164" s="180">
        <f>SUM(T165:T199)</f>
        <v>0</v>
      </c>
      <c r="AR164" s="181" t="s">
        <v>83</v>
      </c>
      <c r="AT164" s="182" t="s">
        <v>74</v>
      </c>
      <c r="AU164" s="182" t="s">
        <v>83</v>
      </c>
      <c r="AY164" s="181" t="s">
        <v>141</v>
      </c>
      <c r="BK164" s="183">
        <f>SUM(BK165:BK199)</f>
        <v>0</v>
      </c>
    </row>
    <row r="165" spans="1:65" s="2" customFormat="1" ht="24.15" customHeight="1" x14ac:dyDescent="0.2">
      <c r="A165" s="34"/>
      <c r="B165" s="35"/>
      <c r="C165" s="238" t="s">
        <v>216</v>
      </c>
      <c r="D165" s="238" t="s">
        <v>204</v>
      </c>
      <c r="E165" s="239" t="s">
        <v>973</v>
      </c>
      <c r="F165" s="240" t="s">
        <v>974</v>
      </c>
      <c r="G165" s="241" t="s">
        <v>146</v>
      </c>
      <c r="H165" s="242">
        <v>2</v>
      </c>
      <c r="I165" s="243"/>
      <c r="J165" s="244">
        <f>ROUND(I165*H165,2)</f>
        <v>0</v>
      </c>
      <c r="K165" s="240" t="s">
        <v>147</v>
      </c>
      <c r="L165" s="39"/>
      <c r="M165" s="245" t="s">
        <v>1</v>
      </c>
      <c r="N165" s="246"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149</v>
      </c>
      <c r="AT165" s="198" t="s">
        <v>204</v>
      </c>
      <c r="AU165" s="198" t="s">
        <v>85</v>
      </c>
      <c r="AY165" s="17" t="s">
        <v>141</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149</v>
      </c>
      <c r="BM165" s="198" t="s">
        <v>1020</v>
      </c>
    </row>
    <row r="166" spans="1:65" s="2" customFormat="1" ht="27" x14ac:dyDescent="0.2">
      <c r="A166" s="34"/>
      <c r="B166" s="35"/>
      <c r="C166" s="36"/>
      <c r="D166" s="200" t="s">
        <v>151</v>
      </c>
      <c r="E166" s="36"/>
      <c r="F166" s="201" t="s">
        <v>976</v>
      </c>
      <c r="G166" s="36"/>
      <c r="H166" s="36"/>
      <c r="I166" s="202"/>
      <c r="J166" s="36"/>
      <c r="K166" s="36"/>
      <c r="L166" s="39"/>
      <c r="M166" s="203"/>
      <c r="N166" s="204"/>
      <c r="O166" s="71"/>
      <c r="P166" s="71"/>
      <c r="Q166" s="71"/>
      <c r="R166" s="71"/>
      <c r="S166" s="71"/>
      <c r="T166" s="72"/>
      <c r="U166" s="34"/>
      <c r="V166" s="34"/>
      <c r="W166" s="34"/>
      <c r="X166" s="34"/>
      <c r="Y166" s="34"/>
      <c r="Z166" s="34"/>
      <c r="AA166" s="34"/>
      <c r="AB166" s="34"/>
      <c r="AC166" s="34"/>
      <c r="AD166" s="34"/>
      <c r="AE166" s="34"/>
      <c r="AT166" s="17" t="s">
        <v>151</v>
      </c>
      <c r="AU166" s="17" t="s">
        <v>85</v>
      </c>
    </row>
    <row r="167" spans="1:65" s="15" customFormat="1" x14ac:dyDescent="0.2">
      <c r="B167" s="227"/>
      <c r="C167" s="228"/>
      <c r="D167" s="200" t="s">
        <v>152</v>
      </c>
      <c r="E167" s="229" t="s">
        <v>1</v>
      </c>
      <c r="F167" s="230" t="s">
        <v>1008</v>
      </c>
      <c r="G167" s="228"/>
      <c r="H167" s="229" t="s">
        <v>1</v>
      </c>
      <c r="I167" s="231"/>
      <c r="J167" s="228"/>
      <c r="K167" s="228"/>
      <c r="L167" s="232"/>
      <c r="M167" s="233"/>
      <c r="N167" s="234"/>
      <c r="O167" s="234"/>
      <c r="P167" s="234"/>
      <c r="Q167" s="234"/>
      <c r="R167" s="234"/>
      <c r="S167" s="234"/>
      <c r="T167" s="235"/>
      <c r="AT167" s="236" t="s">
        <v>152</v>
      </c>
      <c r="AU167" s="236" t="s">
        <v>85</v>
      </c>
      <c r="AV167" s="15" t="s">
        <v>83</v>
      </c>
      <c r="AW167" s="15" t="s">
        <v>31</v>
      </c>
      <c r="AX167" s="15" t="s">
        <v>75</v>
      </c>
      <c r="AY167" s="236" t="s">
        <v>141</v>
      </c>
    </row>
    <row r="168" spans="1:65" s="13" customFormat="1" x14ac:dyDescent="0.2">
      <c r="B168" s="205"/>
      <c r="C168" s="206"/>
      <c r="D168" s="200" t="s">
        <v>152</v>
      </c>
      <c r="E168" s="207" t="s">
        <v>1</v>
      </c>
      <c r="F168" s="208" t="s">
        <v>85</v>
      </c>
      <c r="G168" s="206"/>
      <c r="H168" s="209">
        <v>2</v>
      </c>
      <c r="I168" s="210"/>
      <c r="J168" s="206"/>
      <c r="K168" s="206"/>
      <c r="L168" s="211"/>
      <c r="M168" s="212"/>
      <c r="N168" s="213"/>
      <c r="O168" s="213"/>
      <c r="P168" s="213"/>
      <c r="Q168" s="213"/>
      <c r="R168" s="213"/>
      <c r="S168" s="213"/>
      <c r="T168" s="214"/>
      <c r="AT168" s="215" t="s">
        <v>152</v>
      </c>
      <c r="AU168" s="215" t="s">
        <v>85</v>
      </c>
      <c r="AV168" s="13" t="s">
        <v>85</v>
      </c>
      <c r="AW168" s="13" t="s">
        <v>31</v>
      </c>
      <c r="AX168" s="13" t="s">
        <v>75</v>
      </c>
      <c r="AY168" s="215" t="s">
        <v>141</v>
      </c>
    </row>
    <row r="169" spans="1:65" s="14" customFormat="1" x14ac:dyDescent="0.2">
      <c r="B169" s="216"/>
      <c r="C169" s="217"/>
      <c r="D169" s="200" t="s">
        <v>152</v>
      </c>
      <c r="E169" s="218" t="s">
        <v>1</v>
      </c>
      <c r="F169" s="219" t="s">
        <v>156</v>
      </c>
      <c r="G169" s="217"/>
      <c r="H169" s="220">
        <v>2</v>
      </c>
      <c r="I169" s="221"/>
      <c r="J169" s="217"/>
      <c r="K169" s="217"/>
      <c r="L169" s="222"/>
      <c r="M169" s="223"/>
      <c r="N169" s="224"/>
      <c r="O169" s="224"/>
      <c r="P169" s="224"/>
      <c r="Q169" s="224"/>
      <c r="R169" s="224"/>
      <c r="S169" s="224"/>
      <c r="T169" s="225"/>
      <c r="AT169" s="226" t="s">
        <v>152</v>
      </c>
      <c r="AU169" s="226" t="s">
        <v>85</v>
      </c>
      <c r="AV169" s="14" t="s">
        <v>149</v>
      </c>
      <c r="AW169" s="14" t="s">
        <v>31</v>
      </c>
      <c r="AX169" s="14" t="s">
        <v>83</v>
      </c>
      <c r="AY169" s="226" t="s">
        <v>141</v>
      </c>
    </row>
    <row r="170" spans="1:65" s="2" customFormat="1" ht="24.15" customHeight="1" x14ac:dyDescent="0.2">
      <c r="A170" s="34"/>
      <c r="B170" s="35"/>
      <c r="C170" s="238" t="s">
        <v>226</v>
      </c>
      <c r="D170" s="238" t="s">
        <v>204</v>
      </c>
      <c r="E170" s="239" t="s">
        <v>679</v>
      </c>
      <c r="F170" s="240" t="s">
        <v>680</v>
      </c>
      <c r="G170" s="241" t="s">
        <v>146</v>
      </c>
      <c r="H170" s="242">
        <v>2</v>
      </c>
      <c r="I170" s="243"/>
      <c r="J170" s="244">
        <f>ROUND(I170*H170,2)</f>
        <v>0</v>
      </c>
      <c r="K170" s="240" t="s">
        <v>147</v>
      </c>
      <c r="L170" s="39"/>
      <c r="M170" s="245" t="s">
        <v>1</v>
      </c>
      <c r="N170" s="246" t="s">
        <v>40</v>
      </c>
      <c r="O170" s="71"/>
      <c r="P170" s="196">
        <f>O170*H170</f>
        <v>0</v>
      </c>
      <c r="Q170" s="196">
        <v>0</v>
      </c>
      <c r="R170" s="196">
        <f>Q170*H170</f>
        <v>0</v>
      </c>
      <c r="S170" s="196">
        <v>0</v>
      </c>
      <c r="T170" s="197">
        <f>S170*H170</f>
        <v>0</v>
      </c>
      <c r="U170" s="34"/>
      <c r="V170" s="34"/>
      <c r="W170" s="34"/>
      <c r="X170" s="34"/>
      <c r="Y170" s="34"/>
      <c r="Z170" s="34"/>
      <c r="AA170" s="34"/>
      <c r="AB170" s="34"/>
      <c r="AC170" s="34"/>
      <c r="AD170" s="34"/>
      <c r="AE170" s="34"/>
      <c r="AR170" s="198" t="s">
        <v>149</v>
      </c>
      <c r="AT170" s="198" t="s">
        <v>204</v>
      </c>
      <c r="AU170" s="198" t="s">
        <v>85</v>
      </c>
      <c r="AY170" s="17" t="s">
        <v>141</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149</v>
      </c>
      <c r="BM170" s="198" t="s">
        <v>1021</v>
      </c>
    </row>
    <row r="171" spans="1:65" s="2" customFormat="1" ht="27" x14ac:dyDescent="0.2">
      <c r="A171" s="34"/>
      <c r="B171" s="35"/>
      <c r="C171" s="36"/>
      <c r="D171" s="200" t="s">
        <v>151</v>
      </c>
      <c r="E171" s="36"/>
      <c r="F171" s="201" t="s">
        <v>682</v>
      </c>
      <c r="G171" s="36"/>
      <c r="H171" s="36"/>
      <c r="I171" s="202"/>
      <c r="J171" s="36"/>
      <c r="K171" s="36"/>
      <c r="L171" s="39"/>
      <c r="M171" s="203"/>
      <c r="N171" s="204"/>
      <c r="O171" s="71"/>
      <c r="P171" s="71"/>
      <c r="Q171" s="71"/>
      <c r="R171" s="71"/>
      <c r="S171" s="71"/>
      <c r="T171" s="72"/>
      <c r="U171" s="34"/>
      <c r="V171" s="34"/>
      <c r="W171" s="34"/>
      <c r="X171" s="34"/>
      <c r="Y171" s="34"/>
      <c r="Z171" s="34"/>
      <c r="AA171" s="34"/>
      <c r="AB171" s="34"/>
      <c r="AC171" s="34"/>
      <c r="AD171" s="34"/>
      <c r="AE171" s="34"/>
      <c r="AT171" s="17" t="s">
        <v>151</v>
      </c>
      <c r="AU171" s="17" t="s">
        <v>85</v>
      </c>
    </row>
    <row r="172" spans="1:65" s="15" customFormat="1" x14ac:dyDescent="0.2">
      <c r="B172" s="227"/>
      <c r="C172" s="228"/>
      <c r="D172" s="200" t="s">
        <v>152</v>
      </c>
      <c r="E172" s="229" t="s">
        <v>1</v>
      </c>
      <c r="F172" s="230" t="s">
        <v>1008</v>
      </c>
      <c r="G172" s="228"/>
      <c r="H172" s="229" t="s">
        <v>1</v>
      </c>
      <c r="I172" s="231"/>
      <c r="J172" s="228"/>
      <c r="K172" s="228"/>
      <c r="L172" s="232"/>
      <c r="M172" s="233"/>
      <c r="N172" s="234"/>
      <c r="O172" s="234"/>
      <c r="P172" s="234"/>
      <c r="Q172" s="234"/>
      <c r="R172" s="234"/>
      <c r="S172" s="234"/>
      <c r="T172" s="235"/>
      <c r="AT172" s="236" t="s">
        <v>152</v>
      </c>
      <c r="AU172" s="236" t="s">
        <v>85</v>
      </c>
      <c r="AV172" s="15" t="s">
        <v>83</v>
      </c>
      <c r="AW172" s="15" t="s">
        <v>31</v>
      </c>
      <c r="AX172" s="15" t="s">
        <v>75</v>
      </c>
      <c r="AY172" s="236" t="s">
        <v>141</v>
      </c>
    </row>
    <row r="173" spans="1:65" s="13" customFormat="1" x14ac:dyDescent="0.2">
      <c r="B173" s="205"/>
      <c r="C173" s="206"/>
      <c r="D173" s="200" t="s">
        <v>152</v>
      </c>
      <c r="E173" s="207" t="s">
        <v>1</v>
      </c>
      <c r="F173" s="208" t="s">
        <v>85</v>
      </c>
      <c r="G173" s="206"/>
      <c r="H173" s="209">
        <v>2</v>
      </c>
      <c r="I173" s="210"/>
      <c r="J173" s="206"/>
      <c r="K173" s="206"/>
      <c r="L173" s="211"/>
      <c r="M173" s="212"/>
      <c r="N173" s="213"/>
      <c r="O173" s="213"/>
      <c r="P173" s="213"/>
      <c r="Q173" s="213"/>
      <c r="R173" s="213"/>
      <c r="S173" s="213"/>
      <c r="T173" s="214"/>
      <c r="AT173" s="215" t="s">
        <v>152</v>
      </c>
      <c r="AU173" s="215" t="s">
        <v>85</v>
      </c>
      <c r="AV173" s="13" t="s">
        <v>85</v>
      </c>
      <c r="AW173" s="13" t="s">
        <v>31</v>
      </c>
      <c r="AX173" s="13" t="s">
        <v>75</v>
      </c>
      <c r="AY173" s="215" t="s">
        <v>141</v>
      </c>
    </row>
    <row r="174" spans="1:65" s="14" customFormat="1" x14ac:dyDescent="0.2">
      <c r="B174" s="216"/>
      <c r="C174" s="217"/>
      <c r="D174" s="200" t="s">
        <v>152</v>
      </c>
      <c r="E174" s="218" t="s">
        <v>1</v>
      </c>
      <c r="F174" s="219" t="s">
        <v>156</v>
      </c>
      <c r="G174" s="217"/>
      <c r="H174" s="220">
        <v>2</v>
      </c>
      <c r="I174" s="221"/>
      <c r="J174" s="217"/>
      <c r="K174" s="217"/>
      <c r="L174" s="222"/>
      <c r="M174" s="223"/>
      <c r="N174" s="224"/>
      <c r="O174" s="224"/>
      <c r="P174" s="224"/>
      <c r="Q174" s="224"/>
      <c r="R174" s="224"/>
      <c r="S174" s="224"/>
      <c r="T174" s="225"/>
      <c r="AT174" s="226" t="s">
        <v>152</v>
      </c>
      <c r="AU174" s="226" t="s">
        <v>85</v>
      </c>
      <c r="AV174" s="14" t="s">
        <v>149</v>
      </c>
      <c r="AW174" s="14" t="s">
        <v>31</v>
      </c>
      <c r="AX174" s="14" t="s">
        <v>83</v>
      </c>
      <c r="AY174" s="226" t="s">
        <v>141</v>
      </c>
    </row>
    <row r="175" spans="1:65" s="2" customFormat="1" ht="16.5" customHeight="1" x14ac:dyDescent="0.2">
      <c r="A175" s="34"/>
      <c r="B175" s="35"/>
      <c r="C175" s="238" t="s">
        <v>234</v>
      </c>
      <c r="D175" s="238" t="s">
        <v>204</v>
      </c>
      <c r="E175" s="239" t="s">
        <v>1022</v>
      </c>
      <c r="F175" s="240" t="s">
        <v>1023</v>
      </c>
      <c r="G175" s="241" t="s">
        <v>1024</v>
      </c>
      <c r="H175" s="242">
        <v>24</v>
      </c>
      <c r="I175" s="243"/>
      <c r="J175" s="244">
        <f>ROUND(I175*H175,2)</f>
        <v>0</v>
      </c>
      <c r="K175" s="240" t="s">
        <v>147</v>
      </c>
      <c r="L175" s="39"/>
      <c r="M175" s="245" t="s">
        <v>1</v>
      </c>
      <c r="N175" s="246"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149</v>
      </c>
      <c r="AT175" s="198" t="s">
        <v>204</v>
      </c>
      <c r="AU175" s="198" t="s">
        <v>85</v>
      </c>
      <c r="AY175" s="17" t="s">
        <v>141</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149</v>
      </c>
      <c r="BM175" s="198" t="s">
        <v>1025</v>
      </c>
    </row>
    <row r="176" spans="1:65" s="2" customFormat="1" ht="45" x14ac:dyDescent="0.2">
      <c r="A176" s="34"/>
      <c r="B176" s="35"/>
      <c r="C176" s="36"/>
      <c r="D176" s="200" t="s">
        <v>151</v>
      </c>
      <c r="E176" s="36"/>
      <c r="F176" s="201" t="s">
        <v>1026</v>
      </c>
      <c r="G176" s="36"/>
      <c r="H176" s="36"/>
      <c r="I176" s="202"/>
      <c r="J176" s="36"/>
      <c r="K176" s="36"/>
      <c r="L176" s="39"/>
      <c r="M176" s="203"/>
      <c r="N176" s="204"/>
      <c r="O176" s="71"/>
      <c r="P176" s="71"/>
      <c r="Q176" s="71"/>
      <c r="R176" s="71"/>
      <c r="S176" s="71"/>
      <c r="T176" s="72"/>
      <c r="U176" s="34"/>
      <c r="V176" s="34"/>
      <c r="W176" s="34"/>
      <c r="X176" s="34"/>
      <c r="Y176" s="34"/>
      <c r="Z176" s="34"/>
      <c r="AA176" s="34"/>
      <c r="AB176" s="34"/>
      <c r="AC176" s="34"/>
      <c r="AD176" s="34"/>
      <c r="AE176" s="34"/>
      <c r="AT176" s="17" t="s">
        <v>151</v>
      </c>
      <c r="AU176" s="17" t="s">
        <v>85</v>
      </c>
    </row>
    <row r="177" spans="1:65" s="13" customFormat="1" x14ac:dyDescent="0.2">
      <c r="B177" s="205"/>
      <c r="C177" s="206"/>
      <c r="D177" s="200" t="s">
        <v>152</v>
      </c>
      <c r="E177" s="207" t="s">
        <v>1</v>
      </c>
      <c r="F177" s="208" t="s">
        <v>321</v>
      </c>
      <c r="G177" s="206"/>
      <c r="H177" s="209">
        <v>24</v>
      </c>
      <c r="I177" s="210"/>
      <c r="J177" s="206"/>
      <c r="K177" s="206"/>
      <c r="L177" s="211"/>
      <c r="M177" s="212"/>
      <c r="N177" s="213"/>
      <c r="O177" s="213"/>
      <c r="P177" s="213"/>
      <c r="Q177" s="213"/>
      <c r="R177" s="213"/>
      <c r="S177" s="213"/>
      <c r="T177" s="214"/>
      <c r="AT177" s="215" t="s">
        <v>152</v>
      </c>
      <c r="AU177" s="215" t="s">
        <v>85</v>
      </c>
      <c r="AV177" s="13" t="s">
        <v>85</v>
      </c>
      <c r="AW177" s="13" t="s">
        <v>31</v>
      </c>
      <c r="AX177" s="13" t="s">
        <v>75</v>
      </c>
      <c r="AY177" s="215" t="s">
        <v>141</v>
      </c>
    </row>
    <row r="178" spans="1:65" s="14" customFormat="1" x14ac:dyDescent="0.2">
      <c r="B178" s="216"/>
      <c r="C178" s="217"/>
      <c r="D178" s="200" t="s">
        <v>152</v>
      </c>
      <c r="E178" s="218" t="s">
        <v>1</v>
      </c>
      <c r="F178" s="219" t="s">
        <v>156</v>
      </c>
      <c r="G178" s="217"/>
      <c r="H178" s="220">
        <v>24</v>
      </c>
      <c r="I178" s="221"/>
      <c r="J178" s="217"/>
      <c r="K178" s="217"/>
      <c r="L178" s="222"/>
      <c r="M178" s="223"/>
      <c r="N178" s="224"/>
      <c r="O178" s="224"/>
      <c r="P178" s="224"/>
      <c r="Q178" s="224"/>
      <c r="R178" s="224"/>
      <c r="S178" s="224"/>
      <c r="T178" s="225"/>
      <c r="AT178" s="226" t="s">
        <v>152</v>
      </c>
      <c r="AU178" s="226" t="s">
        <v>85</v>
      </c>
      <c r="AV178" s="14" t="s">
        <v>149</v>
      </c>
      <c r="AW178" s="14" t="s">
        <v>31</v>
      </c>
      <c r="AX178" s="14" t="s">
        <v>83</v>
      </c>
      <c r="AY178" s="226" t="s">
        <v>141</v>
      </c>
    </row>
    <row r="179" spans="1:65" s="2" customFormat="1" ht="24.15" customHeight="1" x14ac:dyDescent="0.2">
      <c r="A179" s="34"/>
      <c r="B179" s="35"/>
      <c r="C179" s="238" t="s">
        <v>240</v>
      </c>
      <c r="D179" s="238" t="s">
        <v>204</v>
      </c>
      <c r="E179" s="239" t="s">
        <v>819</v>
      </c>
      <c r="F179" s="240" t="s">
        <v>820</v>
      </c>
      <c r="G179" s="241" t="s">
        <v>146</v>
      </c>
      <c r="H179" s="242">
        <v>4</v>
      </c>
      <c r="I179" s="243"/>
      <c r="J179" s="244">
        <f>ROUND(I179*H179,2)</f>
        <v>0</v>
      </c>
      <c r="K179" s="240" t="s">
        <v>147</v>
      </c>
      <c r="L179" s="39"/>
      <c r="M179" s="245" t="s">
        <v>1</v>
      </c>
      <c r="N179" s="246"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149</v>
      </c>
      <c r="AT179" s="198" t="s">
        <v>204</v>
      </c>
      <c r="AU179" s="198" t="s">
        <v>85</v>
      </c>
      <c r="AY179" s="17" t="s">
        <v>141</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149</v>
      </c>
      <c r="BM179" s="198" t="s">
        <v>1027</v>
      </c>
    </row>
    <row r="180" spans="1:65" s="2" customFormat="1" ht="27" x14ac:dyDescent="0.2">
      <c r="A180" s="34"/>
      <c r="B180" s="35"/>
      <c r="C180" s="36"/>
      <c r="D180" s="200" t="s">
        <v>151</v>
      </c>
      <c r="E180" s="36"/>
      <c r="F180" s="201" t="s">
        <v>822</v>
      </c>
      <c r="G180" s="36"/>
      <c r="H180" s="36"/>
      <c r="I180" s="202"/>
      <c r="J180" s="36"/>
      <c r="K180" s="36"/>
      <c r="L180" s="39"/>
      <c r="M180" s="203"/>
      <c r="N180" s="204"/>
      <c r="O180" s="71"/>
      <c r="P180" s="71"/>
      <c r="Q180" s="71"/>
      <c r="R180" s="71"/>
      <c r="S180" s="71"/>
      <c r="T180" s="72"/>
      <c r="U180" s="34"/>
      <c r="V180" s="34"/>
      <c r="W180" s="34"/>
      <c r="X180" s="34"/>
      <c r="Y180" s="34"/>
      <c r="Z180" s="34"/>
      <c r="AA180" s="34"/>
      <c r="AB180" s="34"/>
      <c r="AC180" s="34"/>
      <c r="AD180" s="34"/>
      <c r="AE180" s="34"/>
      <c r="AT180" s="17" t="s">
        <v>151</v>
      </c>
      <c r="AU180" s="17" t="s">
        <v>85</v>
      </c>
    </row>
    <row r="181" spans="1:65" s="15" customFormat="1" x14ac:dyDescent="0.2">
      <c r="B181" s="227"/>
      <c r="C181" s="228"/>
      <c r="D181" s="200" t="s">
        <v>152</v>
      </c>
      <c r="E181" s="229" t="s">
        <v>1</v>
      </c>
      <c r="F181" s="230" t="s">
        <v>1008</v>
      </c>
      <c r="G181" s="228"/>
      <c r="H181" s="229" t="s">
        <v>1</v>
      </c>
      <c r="I181" s="231"/>
      <c r="J181" s="228"/>
      <c r="K181" s="228"/>
      <c r="L181" s="232"/>
      <c r="M181" s="233"/>
      <c r="N181" s="234"/>
      <c r="O181" s="234"/>
      <c r="P181" s="234"/>
      <c r="Q181" s="234"/>
      <c r="R181" s="234"/>
      <c r="S181" s="234"/>
      <c r="T181" s="235"/>
      <c r="AT181" s="236" t="s">
        <v>152</v>
      </c>
      <c r="AU181" s="236" t="s">
        <v>85</v>
      </c>
      <c r="AV181" s="15" t="s">
        <v>83</v>
      </c>
      <c r="AW181" s="15" t="s">
        <v>31</v>
      </c>
      <c r="AX181" s="15" t="s">
        <v>75</v>
      </c>
      <c r="AY181" s="236" t="s">
        <v>141</v>
      </c>
    </row>
    <row r="182" spans="1:65" s="13" customFormat="1" x14ac:dyDescent="0.2">
      <c r="B182" s="205"/>
      <c r="C182" s="206"/>
      <c r="D182" s="200" t="s">
        <v>152</v>
      </c>
      <c r="E182" s="207" t="s">
        <v>1</v>
      </c>
      <c r="F182" s="208" t="s">
        <v>149</v>
      </c>
      <c r="G182" s="206"/>
      <c r="H182" s="209">
        <v>4</v>
      </c>
      <c r="I182" s="210"/>
      <c r="J182" s="206"/>
      <c r="K182" s="206"/>
      <c r="L182" s="211"/>
      <c r="M182" s="212"/>
      <c r="N182" s="213"/>
      <c r="O182" s="213"/>
      <c r="P182" s="213"/>
      <c r="Q182" s="213"/>
      <c r="R182" s="213"/>
      <c r="S182" s="213"/>
      <c r="T182" s="214"/>
      <c r="AT182" s="215" t="s">
        <v>152</v>
      </c>
      <c r="AU182" s="215" t="s">
        <v>85</v>
      </c>
      <c r="AV182" s="13" t="s">
        <v>85</v>
      </c>
      <c r="AW182" s="13" t="s">
        <v>31</v>
      </c>
      <c r="AX182" s="13" t="s">
        <v>75</v>
      </c>
      <c r="AY182" s="215" t="s">
        <v>141</v>
      </c>
    </row>
    <row r="183" spans="1:65" s="14" customFormat="1" x14ac:dyDescent="0.2">
      <c r="B183" s="216"/>
      <c r="C183" s="217"/>
      <c r="D183" s="200" t="s">
        <v>152</v>
      </c>
      <c r="E183" s="218" t="s">
        <v>1</v>
      </c>
      <c r="F183" s="219" t="s">
        <v>156</v>
      </c>
      <c r="G183" s="217"/>
      <c r="H183" s="220">
        <v>4</v>
      </c>
      <c r="I183" s="221"/>
      <c r="J183" s="217"/>
      <c r="K183" s="217"/>
      <c r="L183" s="222"/>
      <c r="M183" s="223"/>
      <c r="N183" s="224"/>
      <c r="O183" s="224"/>
      <c r="P183" s="224"/>
      <c r="Q183" s="224"/>
      <c r="R183" s="224"/>
      <c r="S183" s="224"/>
      <c r="T183" s="225"/>
      <c r="AT183" s="226" t="s">
        <v>152</v>
      </c>
      <c r="AU183" s="226" t="s">
        <v>85</v>
      </c>
      <c r="AV183" s="14" t="s">
        <v>149</v>
      </c>
      <c r="AW183" s="14" t="s">
        <v>31</v>
      </c>
      <c r="AX183" s="14" t="s">
        <v>83</v>
      </c>
      <c r="AY183" s="226" t="s">
        <v>141</v>
      </c>
    </row>
    <row r="184" spans="1:65" s="2" customFormat="1" ht="24.15" customHeight="1" x14ac:dyDescent="0.2">
      <c r="A184" s="34"/>
      <c r="B184" s="35"/>
      <c r="C184" s="238" t="s">
        <v>249</v>
      </c>
      <c r="D184" s="238" t="s">
        <v>204</v>
      </c>
      <c r="E184" s="239" t="s">
        <v>825</v>
      </c>
      <c r="F184" s="240" t="s">
        <v>826</v>
      </c>
      <c r="G184" s="241" t="s">
        <v>146</v>
      </c>
      <c r="H184" s="242">
        <v>2</v>
      </c>
      <c r="I184" s="243"/>
      <c r="J184" s="244">
        <f>ROUND(I184*H184,2)</f>
        <v>0</v>
      </c>
      <c r="K184" s="240" t="s">
        <v>147</v>
      </c>
      <c r="L184" s="39"/>
      <c r="M184" s="245" t="s">
        <v>1</v>
      </c>
      <c r="N184" s="246" t="s">
        <v>40</v>
      </c>
      <c r="O184" s="71"/>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149</v>
      </c>
      <c r="AT184" s="198" t="s">
        <v>204</v>
      </c>
      <c r="AU184" s="198" t="s">
        <v>85</v>
      </c>
      <c r="AY184" s="17" t="s">
        <v>141</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149</v>
      </c>
      <c r="BM184" s="198" t="s">
        <v>1028</v>
      </c>
    </row>
    <row r="185" spans="1:65" s="2" customFormat="1" ht="27" x14ac:dyDescent="0.2">
      <c r="A185" s="34"/>
      <c r="B185" s="35"/>
      <c r="C185" s="36"/>
      <c r="D185" s="200" t="s">
        <v>151</v>
      </c>
      <c r="E185" s="36"/>
      <c r="F185" s="201" t="s">
        <v>828</v>
      </c>
      <c r="G185" s="36"/>
      <c r="H185" s="36"/>
      <c r="I185" s="202"/>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151</v>
      </c>
      <c r="AU185" s="17" t="s">
        <v>85</v>
      </c>
    </row>
    <row r="186" spans="1:65" s="15" customFormat="1" x14ac:dyDescent="0.2">
      <c r="B186" s="227"/>
      <c r="C186" s="228"/>
      <c r="D186" s="200" t="s">
        <v>152</v>
      </c>
      <c r="E186" s="229" t="s">
        <v>1</v>
      </c>
      <c r="F186" s="230" t="s">
        <v>1008</v>
      </c>
      <c r="G186" s="228"/>
      <c r="H186" s="229" t="s">
        <v>1</v>
      </c>
      <c r="I186" s="231"/>
      <c r="J186" s="228"/>
      <c r="K186" s="228"/>
      <c r="L186" s="232"/>
      <c r="M186" s="233"/>
      <c r="N186" s="234"/>
      <c r="O186" s="234"/>
      <c r="P186" s="234"/>
      <c r="Q186" s="234"/>
      <c r="R186" s="234"/>
      <c r="S186" s="234"/>
      <c r="T186" s="235"/>
      <c r="AT186" s="236" t="s">
        <v>152</v>
      </c>
      <c r="AU186" s="236" t="s">
        <v>85</v>
      </c>
      <c r="AV186" s="15" t="s">
        <v>83</v>
      </c>
      <c r="AW186" s="15" t="s">
        <v>31</v>
      </c>
      <c r="AX186" s="15" t="s">
        <v>75</v>
      </c>
      <c r="AY186" s="236" t="s">
        <v>141</v>
      </c>
    </row>
    <row r="187" spans="1:65" s="13" customFormat="1" x14ac:dyDescent="0.2">
      <c r="B187" s="205"/>
      <c r="C187" s="206"/>
      <c r="D187" s="200" t="s">
        <v>152</v>
      </c>
      <c r="E187" s="207" t="s">
        <v>1</v>
      </c>
      <c r="F187" s="208" t="s">
        <v>85</v>
      </c>
      <c r="G187" s="206"/>
      <c r="H187" s="209">
        <v>2</v>
      </c>
      <c r="I187" s="210"/>
      <c r="J187" s="206"/>
      <c r="K187" s="206"/>
      <c r="L187" s="211"/>
      <c r="M187" s="212"/>
      <c r="N187" s="213"/>
      <c r="O187" s="213"/>
      <c r="P187" s="213"/>
      <c r="Q187" s="213"/>
      <c r="R187" s="213"/>
      <c r="S187" s="213"/>
      <c r="T187" s="214"/>
      <c r="AT187" s="215" t="s">
        <v>152</v>
      </c>
      <c r="AU187" s="215" t="s">
        <v>85</v>
      </c>
      <c r="AV187" s="13" t="s">
        <v>85</v>
      </c>
      <c r="AW187" s="13" t="s">
        <v>31</v>
      </c>
      <c r="AX187" s="13" t="s">
        <v>75</v>
      </c>
      <c r="AY187" s="215" t="s">
        <v>141</v>
      </c>
    </row>
    <row r="188" spans="1:65" s="14" customFormat="1" x14ac:dyDescent="0.2">
      <c r="B188" s="216"/>
      <c r="C188" s="217"/>
      <c r="D188" s="200" t="s">
        <v>152</v>
      </c>
      <c r="E188" s="218" t="s">
        <v>1</v>
      </c>
      <c r="F188" s="219" t="s">
        <v>156</v>
      </c>
      <c r="G188" s="217"/>
      <c r="H188" s="220">
        <v>2</v>
      </c>
      <c r="I188" s="221"/>
      <c r="J188" s="217"/>
      <c r="K188" s="217"/>
      <c r="L188" s="222"/>
      <c r="M188" s="223"/>
      <c r="N188" s="224"/>
      <c r="O188" s="224"/>
      <c r="P188" s="224"/>
      <c r="Q188" s="224"/>
      <c r="R188" s="224"/>
      <c r="S188" s="224"/>
      <c r="T188" s="225"/>
      <c r="AT188" s="226" t="s">
        <v>152</v>
      </c>
      <c r="AU188" s="226" t="s">
        <v>85</v>
      </c>
      <c r="AV188" s="14" t="s">
        <v>149</v>
      </c>
      <c r="AW188" s="14" t="s">
        <v>31</v>
      </c>
      <c r="AX188" s="14" t="s">
        <v>83</v>
      </c>
      <c r="AY188" s="226" t="s">
        <v>141</v>
      </c>
    </row>
    <row r="189" spans="1:65" s="2" customFormat="1" ht="24.15" customHeight="1" x14ac:dyDescent="0.2">
      <c r="A189" s="34"/>
      <c r="B189" s="35"/>
      <c r="C189" s="238" t="s">
        <v>257</v>
      </c>
      <c r="D189" s="238" t="s">
        <v>204</v>
      </c>
      <c r="E189" s="239" t="s">
        <v>830</v>
      </c>
      <c r="F189" s="240" t="s">
        <v>831</v>
      </c>
      <c r="G189" s="241" t="s">
        <v>146</v>
      </c>
      <c r="H189" s="242">
        <v>2</v>
      </c>
      <c r="I189" s="243"/>
      <c r="J189" s="244">
        <f>ROUND(I189*H189,2)</f>
        <v>0</v>
      </c>
      <c r="K189" s="240" t="s">
        <v>147</v>
      </c>
      <c r="L189" s="39"/>
      <c r="M189" s="245" t="s">
        <v>1</v>
      </c>
      <c r="N189" s="246" t="s">
        <v>40</v>
      </c>
      <c r="O189" s="71"/>
      <c r="P189" s="196">
        <f>O189*H189</f>
        <v>0</v>
      </c>
      <c r="Q189" s="196">
        <v>0</v>
      </c>
      <c r="R189" s="196">
        <f>Q189*H189</f>
        <v>0</v>
      </c>
      <c r="S189" s="196">
        <v>0</v>
      </c>
      <c r="T189" s="197">
        <f>S189*H189</f>
        <v>0</v>
      </c>
      <c r="U189" s="34"/>
      <c r="V189" s="34"/>
      <c r="W189" s="34"/>
      <c r="X189" s="34"/>
      <c r="Y189" s="34"/>
      <c r="Z189" s="34"/>
      <c r="AA189" s="34"/>
      <c r="AB189" s="34"/>
      <c r="AC189" s="34"/>
      <c r="AD189" s="34"/>
      <c r="AE189" s="34"/>
      <c r="AR189" s="198" t="s">
        <v>149</v>
      </c>
      <c r="AT189" s="198" t="s">
        <v>204</v>
      </c>
      <c r="AU189" s="198" t="s">
        <v>85</v>
      </c>
      <c r="AY189" s="17" t="s">
        <v>141</v>
      </c>
      <c r="BE189" s="199">
        <f>IF(N189="základní",J189,0)</f>
        <v>0</v>
      </c>
      <c r="BF189" s="199">
        <f>IF(N189="snížená",J189,0)</f>
        <v>0</v>
      </c>
      <c r="BG189" s="199">
        <f>IF(N189="zákl. přenesená",J189,0)</f>
        <v>0</v>
      </c>
      <c r="BH189" s="199">
        <f>IF(N189="sníž. přenesená",J189,0)</f>
        <v>0</v>
      </c>
      <c r="BI189" s="199">
        <f>IF(N189="nulová",J189,0)</f>
        <v>0</v>
      </c>
      <c r="BJ189" s="17" t="s">
        <v>83</v>
      </c>
      <c r="BK189" s="199">
        <f>ROUND(I189*H189,2)</f>
        <v>0</v>
      </c>
      <c r="BL189" s="17" t="s">
        <v>149</v>
      </c>
      <c r="BM189" s="198" t="s">
        <v>1029</v>
      </c>
    </row>
    <row r="190" spans="1:65" s="2" customFormat="1" ht="27" x14ac:dyDescent="0.2">
      <c r="A190" s="34"/>
      <c r="B190" s="35"/>
      <c r="C190" s="36"/>
      <c r="D190" s="200" t="s">
        <v>151</v>
      </c>
      <c r="E190" s="36"/>
      <c r="F190" s="201" t="s">
        <v>833</v>
      </c>
      <c r="G190" s="36"/>
      <c r="H190" s="36"/>
      <c r="I190" s="202"/>
      <c r="J190" s="36"/>
      <c r="K190" s="36"/>
      <c r="L190" s="39"/>
      <c r="M190" s="203"/>
      <c r="N190" s="204"/>
      <c r="O190" s="71"/>
      <c r="P190" s="71"/>
      <c r="Q190" s="71"/>
      <c r="R190" s="71"/>
      <c r="S190" s="71"/>
      <c r="T190" s="72"/>
      <c r="U190" s="34"/>
      <c r="V190" s="34"/>
      <c r="W190" s="34"/>
      <c r="X190" s="34"/>
      <c r="Y190" s="34"/>
      <c r="Z190" s="34"/>
      <c r="AA190" s="34"/>
      <c r="AB190" s="34"/>
      <c r="AC190" s="34"/>
      <c r="AD190" s="34"/>
      <c r="AE190" s="34"/>
      <c r="AT190" s="17" t="s">
        <v>151</v>
      </c>
      <c r="AU190" s="17" t="s">
        <v>85</v>
      </c>
    </row>
    <row r="191" spans="1:65" s="15" customFormat="1" x14ac:dyDescent="0.2">
      <c r="B191" s="227"/>
      <c r="C191" s="228"/>
      <c r="D191" s="200" t="s">
        <v>152</v>
      </c>
      <c r="E191" s="229" t="s">
        <v>1</v>
      </c>
      <c r="F191" s="230" t="s">
        <v>1008</v>
      </c>
      <c r="G191" s="228"/>
      <c r="H191" s="229" t="s">
        <v>1</v>
      </c>
      <c r="I191" s="231"/>
      <c r="J191" s="228"/>
      <c r="K191" s="228"/>
      <c r="L191" s="232"/>
      <c r="M191" s="233"/>
      <c r="N191" s="234"/>
      <c r="O191" s="234"/>
      <c r="P191" s="234"/>
      <c r="Q191" s="234"/>
      <c r="R191" s="234"/>
      <c r="S191" s="234"/>
      <c r="T191" s="235"/>
      <c r="AT191" s="236" t="s">
        <v>152</v>
      </c>
      <c r="AU191" s="236" t="s">
        <v>85</v>
      </c>
      <c r="AV191" s="15" t="s">
        <v>83</v>
      </c>
      <c r="AW191" s="15" t="s">
        <v>31</v>
      </c>
      <c r="AX191" s="15" t="s">
        <v>75</v>
      </c>
      <c r="AY191" s="236" t="s">
        <v>141</v>
      </c>
    </row>
    <row r="192" spans="1:65" s="13" customFormat="1" x14ac:dyDescent="0.2">
      <c r="B192" s="205"/>
      <c r="C192" s="206"/>
      <c r="D192" s="200" t="s">
        <v>152</v>
      </c>
      <c r="E192" s="207" t="s">
        <v>1</v>
      </c>
      <c r="F192" s="208" t="s">
        <v>85</v>
      </c>
      <c r="G192" s="206"/>
      <c r="H192" s="209">
        <v>2</v>
      </c>
      <c r="I192" s="210"/>
      <c r="J192" s="206"/>
      <c r="K192" s="206"/>
      <c r="L192" s="211"/>
      <c r="M192" s="212"/>
      <c r="N192" s="213"/>
      <c r="O192" s="213"/>
      <c r="P192" s="213"/>
      <c r="Q192" s="213"/>
      <c r="R192" s="213"/>
      <c r="S192" s="213"/>
      <c r="T192" s="214"/>
      <c r="AT192" s="215" t="s">
        <v>152</v>
      </c>
      <c r="AU192" s="215" t="s">
        <v>85</v>
      </c>
      <c r="AV192" s="13" t="s">
        <v>85</v>
      </c>
      <c r="AW192" s="13" t="s">
        <v>31</v>
      </c>
      <c r="AX192" s="13" t="s">
        <v>75</v>
      </c>
      <c r="AY192" s="215" t="s">
        <v>141</v>
      </c>
    </row>
    <row r="193" spans="1:65" s="14" customFormat="1" x14ac:dyDescent="0.2">
      <c r="B193" s="216"/>
      <c r="C193" s="217"/>
      <c r="D193" s="200" t="s">
        <v>152</v>
      </c>
      <c r="E193" s="218" t="s">
        <v>1</v>
      </c>
      <c r="F193" s="219" t="s">
        <v>156</v>
      </c>
      <c r="G193" s="217"/>
      <c r="H193" s="220">
        <v>2</v>
      </c>
      <c r="I193" s="221"/>
      <c r="J193" s="217"/>
      <c r="K193" s="217"/>
      <c r="L193" s="222"/>
      <c r="M193" s="223"/>
      <c r="N193" s="224"/>
      <c r="O193" s="224"/>
      <c r="P193" s="224"/>
      <c r="Q193" s="224"/>
      <c r="R193" s="224"/>
      <c r="S193" s="224"/>
      <c r="T193" s="225"/>
      <c r="AT193" s="226" t="s">
        <v>152</v>
      </c>
      <c r="AU193" s="226" t="s">
        <v>85</v>
      </c>
      <c r="AV193" s="14" t="s">
        <v>149</v>
      </c>
      <c r="AW193" s="14" t="s">
        <v>31</v>
      </c>
      <c r="AX193" s="14" t="s">
        <v>83</v>
      </c>
      <c r="AY193" s="226" t="s">
        <v>141</v>
      </c>
    </row>
    <row r="194" spans="1:65" s="2" customFormat="1" ht="37.75" customHeight="1" x14ac:dyDescent="0.2">
      <c r="A194" s="34"/>
      <c r="B194" s="35"/>
      <c r="C194" s="238" t="s">
        <v>8</v>
      </c>
      <c r="D194" s="238" t="s">
        <v>204</v>
      </c>
      <c r="E194" s="239" t="s">
        <v>1030</v>
      </c>
      <c r="F194" s="240" t="s">
        <v>1031</v>
      </c>
      <c r="G194" s="241" t="s">
        <v>331</v>
      </c>
      <c r="H194" s="242">
        <v>33</v>
      </c>
      <c r="I194" s="243"/>
      <c r="J194" s="244">
        <f>ROUND(I194*H194,2)</f>
        <v>0</v>
      </c>
      <c r="K194" s="240" t="s">
        <v>147</v>
      </c>
      <c r="L194" s="39"/>
      <c r="M194" s="245" t="s">
        <v>1</v>
      </c>
      <c r="N194" s="246" t="s">
        <v>40</v>
      </c>
      <c r="O194" s="71"/>
      <c r="P194" s="196">
        <f>O194*H194</f>
        <v>0</v>
      </c>
      <c r="Q194" s="196">
        <v>0</v>
      </c>
      <c r="R194" s="196">
        <f>Q194*H194</f>
        <v>0</v>
      </c>
      <c r="S194" s="196">
        <v>0</v>
      </c>
      <c r="T194" s="197">
        <f>S194*H194</f>
        <v>0</v>
      </c>
      <c r="U194" s="34"/>
      <c r="V194" s="34"/>
      <c r="W194" s="34"/>
      <c r="X194" s="34"/>
      <c r="Y194" s="34"/>
      <c r="Z194" s="34"/>
      <c r="AA194" s="34"/>
      <c r="AB194" s="34"/>
      <c r="AC194" s="34"/>
      <c r="AD194" s="34"/>
      <c r="AE194" s="34"/>
      <c r="AR194" s="198" t="s">
        <v>149</v>
      </c>
      <c r="AT194" s="198" t="s">
        <v>204</v>
      </c>
      <c r="AU194" s="198" t="s">
        <v>85</v>
      </c>
      <c r="AY194" s="17" t="s">
        <v>141</v>
      </c>
      <c r="BE194" s="199">
        <f>IF(N194="základní",J194,0)</f>
        <v>0</v>
      </c>
      <c r="BF194" s="199">
        <f>IF(N194="snížená",J194,0)</f>
        <v>0</v>
      </c>
      <c r="BG194" s="199">
        <f>IF(N194="zákl. přenesená",J194,0)</f>
        <v>0</v>
      </c>
      <c r="BH194" s="199">
        <f>IF(N194="sníž. přenesená",J194,0)</f>
        <v>0</v>
      </c>
      <c r="BI194" s="199">
        <f>IF(N194="nulová",J194,0)</f>
        <v>0</v>
      </c>
      <c r="BJ194" s="17" t="s">
        <v>83</v>
      </c>
      <c r="BK194" s="199">
        <f>ROUND(I194*H194,2)</f>
        <v>0</v>
      </c>
      <c r="BL194" s="17" t="s">
        <v>149</v>
      </c>
      <c r="BM194" s="198" t="s">
        <v>1032</v>
      </c>
    </row>
    <row r="195" spans="1:65" s="2" customFormat="1" ht="45" x14ac:dyDescent="0.2">
      <c r="A195" s="34"/>
      <c r="B195" s="35"/>
      <c r="C195" s="36"/>
      <c r="D195" s="200" t="s">
        <v>151</v>
      </c>
      <c r="E195" s="36"/>
      <c r="F195" s="201" t="s">
        <v>1033</v>
      </c>
      <c r="G195" s="36"/>
      <c r="H195" s="36"/>
      <c r="I195" s="202"/>
      <c r="J195" s="36"/>
      <c r="K195" s="36"/>
      <c r="L195" s="39"/>
      <c r="M195" s="203"/>
      <c r="N195" s="204"/>
      <c r="O195" s="71"/>
      <c r="P195" s="71"/>
      <c r="Q195" s="71"/>
      <c r="R195" s="71"/>
      <c r="S195" s="71"/>
      <c r="T195" s="72"/>
      <c r="U195" s="34"/>
      <c r="V195" s="34"/>
      <c r="W195" s="34"/>
      <c r="X195" s="34"/>
      <c r="Y195" s="34"/>
      <c r="Z195" s="34"/>
      <c r="AA195" s="34"/>
      <c r="AB195" s="34"/>
      <c r="AC195" s="34"/>
      <c r="AD195" s="34"/>
      <c r="AE195" s="34"/>
      <c r="AT195" s="17" t="s">
        <v>151</v>
      </c>
      <c r="AU195" s="17" t="s">
        <v>85</v>
      </c>
    </row>
    <row r="196" spans="1:65" s="15" customFormat="1" x14ac:dyDescent="0.2">
      <c r="B196" s="227"/>
      <c r="C196" s="228"/>
      <c r="D196" s="200" t="s">
        <v>152</v>
      </c>
      <c r="E196" s="229" t="s">
        <v>1</v>
      </c>
      <c r="F196" s="230" t="s">
        <v>1034</v>
      </c>
      <c r="G196" s="228"/>
      <c r="H196" s="229" t="s">
        <v>1</v>
      </c>
      <c r="I196" s="231"/>
      <c r="J196" s="228"/>
      <c r="K196" s="228"/>
      <c r="L196" s="232"/>
      <c r="M196" s="233"/>
      <c r="N196" s="234"/>
      <c r="O196" s="234"/>
      <c r="P196" s="234"/>
      <c r="Q196" s="234"/>
      <c r="R196" s="234"/>
      <c r="S196" s="234"/>
      <c r="T196" s="235"/>
      <c r="AT196" s="236" t="s">
        <v>152</v>
      </c>
      <c r="AU196" s="236" t="s">
        <v>85</v>
      </c>
      <c r="AV196" s="15" t="s">
        <v>83</v>
      </c>
      <c r="AW196" s="15" t="s">
        <v>31</v>
      </c>
      <c r="AX196" s="15" t="s">
        <v>75</v>
      </c>
      <c r="AY196" s="236" t="s">
        <v>141</v>
      </c>
    </row>
    <row r="197" spans="1:65" s="15" customFormat="1" x14ac:dyDescent="0.2">
      <c r="B197" s="227"/>
      <c r="C197" s="228"/>
      <c r="D197" s="200" t="s">
        <v>152</v>
      </c>
      <c r="E197" s="229" t="s">
        <v>1</v>
      </c>
      <c r="F197" s="230" t="s">
        <v>1008</v>
      </c>
      <c r="G197" s="228"/>
      <c r="H197" s="229" t="s">
        <v>1</v>
      </c>
      <c r="I197" s="231"/>
      <c r="J197" s="228"/>
      <c r="K197" s="228"/>
      <c r="L197" s="232"/>
      <c r="M197" s="233"/>
      <c r="N197" s="234"/>
      <c r="O197" s="234"/>
      <c r="P197" s="234"/>
      <c r="Q197" s="234"/>
      <c r="R197" s="234"/>
      <c r="S197" s="234"/>
      <c r="T197" s="235"/>
      <c r="AT197" s="236" t="s">
        <v>152</v>
      </c>
      <c r="AU197" s="236" t="s">
        <v>85</v>
      </c>
      <c r="AV197" s="15" t="s">
        <v>83</v>
      </c>
      <c r="AW197" s="15" t="s">
        <v>31</v>
      </c>
      <c r="AX197" s="15" t="s">
        <v>75</v>
      </c>
      <c r="AY197" s="236" t="s">
        <v>141</v>
      </c>
    </row>
    <row r="198" spans="1:65" s="13" customFormat="1" x14ac:dyDescent="0.2">
      <c r="B198" s="205"/>
      <c r="C198" s="206"/>
      <c r="D198" s="200" t="s">
        <v>152</v>
      </c>
      <c r="E198" s="207" t="s">
        <v>1</v>
      </c>
      <c r="F198" s="208" t="s">
        <v>1035</v>
      </c>
      <c r="G198" s="206"/>
      <c r="H198" s="209">
        <v>33</v>
      </c>
      <c r="I198" s="210"/>
      <c r="J198" s="206"/>
      <c r="K198" s="206"/>
      <c r="L198" s="211"/>
      <c r="M198" s="212"/>
      <c r="N198" s="213"/>
      <c r="O198" s="213"/>
      <c r="P198" s="213"/>
      <c r="Q198" s="213"/>
      <c r="R198" s="213"/>
      <c r="S198" s="213"/>
      <c r="T198" s="214"/>
      <c r="AT198" s="215" t="s">
        <v>152</v>
      </c>
      <c r="AU198" s="215" t="s">
        <v>85</v>
      </c>
      <c r="AV198" s="13" t="s">
        <v>85</v>
      </c>
      <c r="AW198" s="13" t="s">
        <v>31</v>
      </c>
      <c r="AX198" s="13" t="s">
        <v>75</v>
      </c>
      <c r="AY198" s="215" t="s">
        <v>141</v>
      </c>
    </row>
    <row r="199" spans="1:65" s="14" customFormat="1" x14ac:dyDescent="0.2">
      <c r="B199" s="216"/>
      <c r="C199" s="217"/>
      <c r="D199" s="200" t="s">
        <v>152</v>
      </c>
      <c r="E199" s="218" t="s">
        <v>1</v>
      </c>
      <c r="F199" s="219" t="s">
        <v>156</v>
      </c>
      <c r="G199" s="217"/>
      <c r="H199" s="220">
        <v>33</v>
      </c>
      <c r="I199" s="221"/>
      <c r="J199" s="217"/>
      <c r="K199" s="217"/>
      <c r="L199" s="222"/>
      <c r="M199" s="223"/>
      <c r="N199" s="224"/>
      <c r="O199" s="224"/>
      <c r="P199" s="224"/>
      <c r="Q199" s="224"/>
      <c r="R199" s="224"/>
      <c r="S199" s="224"/>
      <c r="T199" s="225"/>
      <c r="AT199" s="226" t="s">
        <v>152</v>
      </c>
      <c r="AU199" s="226" t="s">
        <v>85</v>
      </c>
      <c r="AV199" s="14" t="s">
        <v>149</v>
      </c>
      <c r="AW199" s="14" t="s">
        <v>31</v>
      </c>
      <c r="AX199" s="14" t="s">
        <v>83</v>
      </c>
      <c r="AY199" s="226" t="s">
        <v>141</v>
      </c>
    </row>
    <row r="200" spans="1:65" s="12" customFormat="1" ht="22.75" customHeight="1" x14ac:dyDescent="0.25">
      <c r="B200" s="170"/>
      <c r="C200" s="171"/>
      <c r="D200" s="172" t="s">
        <v>74</v>
      </c>
      <c r="E200" s="184" t="s">
        <v>351</v>
      </c>
      <c r="F200" s="184" t="s">
        <v>352</v>
      </c>
      <c r="G200" s="171"/>
      <c r="H200" s="171"/>
      <c r="I200" s="174"/>
      <c r="J200" s="185">
        <f>BK200</f>
        <v>0</v>
      </c>
      <c r="K200" s="171"/>
      <c r="L200" s="176"/>
      <c r="M200" s="177"/>
      <c r="N200" s="178"/>
      <c r="O200" s="178"/>
      <c r="P200" s="179">
        <f>SUM(P201:P222)</f>
        <v>0</v>
      </c>
      <c r="Q200" s="178"/>
      <c r="R200" s="179">
        <f>SUM(R201:R222)</f>
        <v>0</v>
      </c>
      <c r="S200" s="178"/>
      <c r="T200" s="180">
        <f>SUM(T201:T222)</f>
        <v>0</v>
      </c>
      <c r="AR200" s="181" t="s">
        <v>149</v>
      </c>
      <c r="AT200" s="182" t="s">
        <v>74</v>
      </c>
      <c r="AU200" s="182" t="s">
        <v>83</v>
      </c>
      <c r="AY200" s="181" t="s">
        <v>141</v>
      </c>
      <c r="BK200" s="183">
        <f>SUM(BK201:BK222)</f>
        <v>0</v>
      </c>
    </row>
    <row r="201" spans="1:65" s="2" customFormat="1" ht="62.75" customHeight="1" x14ac:dyDescent="0.2">
      <c r="A201" s="34"/>
      <c r="B201" s="35"/>
      <c r="C201" s="238" t="s">
        <v>275</v>
      </c>
      <c r="D201" s="238" t="s">
        <v>204</v>
      </c>
      <c r="E201" s="239" t="s">
        <v>860</v>
      </c>
      <c r="F201" s="240" t="s">
        <v>861</v>
      </c>
      <c r="G201" s="241" t="s">
        <v>146</v>
      </c>
      <c r="H201" s="242">
        <v>1</v>
      </c>
      <c r="I201" s="243"/>
      <c r="J201" s="244">
        <f>ROUND(I201*H201,2)</f>
        <v>0</v>
      </c>
      <c r="K201" s="240" t="s">
        <v>147</v>
      </c>
      <c r="L201" s="39"/>
      <c r="M201" s="245" t="s">
        <v>1</v>
      </c>
      <c r="N201" s="246" t="s">
        <v>40</v>
      </c>
      <c r="O201" s="71"/>
      <c r="P201" s="196">
        <f>O201*H201</f>
        <v>0</v>
      </c>
      <c r="Q201" s="196">
        <v>0</v>
      </c>
      <c r="R201" s="196">
        <f>Q201*H201</f>
        <v>0</v>
      </c>
      <c r="S201" s="196">
        <v>0</v>
      </c>
      <c r="T201" s="197">
        <f>S201*H201</f>
        <v>0</v>
      </c>
      <c r="U201" s="34"/>
      <c r="V201" s="34"/>
      <c r="W201" s="34"/>
      <c r="X201" s="34"/>
      <c r="Y201" s="34"/>
      <c r="Z201" s="34"/>
      <c r="AA201" s="34"/>
      <c r="AB201" s="34"/>
      <c r="AC201" s="34"/>
      <c r="AD201" s="34"/>
      <c r="AE201" s="34"/>
      <c r="AR201" s="198" t="s">
        <v>182</v>
      </c>
      <c r="AT201" s="198" t="s">
        <v>204</v>
      </c>
      <c r="AU201" s="198" t="s">
        <v>85</v>
      </c>
      <c r="AY201" s="17" t="s">
        <v>141</v>
      </c>
      <c r="BE201" s="199">
        <f>IF(N201="základní",J201,0)</f>
        <v>0</v>
      </c>
      <c r="BF201" s="199">
        <f>IF(N201="snížená",J201,0)</f>
        <v>0</v>
      </c>
      <c r="BG201" s="199">
        <f>IF(N201="zákl. přenesená",J201,0)</f>
        <v>0</v>
      </c>
      <c r="BH201" s="199">
        <f>IF(N201="sníž. přenesená",J201,0)</f>
        <v>0</v>
      </c>
      <c r="BI201" s="199">
        <f>IF(N201="nulová",J201,0)</f>
        <v>0</v>
      </c>
      <c r="BJ201" s="17" t="s">
        <v>83</v>
      </c>
      <c r="BK201" s="199">
        <f>ROUND(I201*H201,2)</f>
        <v>0</v>
      </c>
      <c r="BL201" s="17" t="s">
        <v>182</v>
      </c>
      <c r="BM201" s="198" t="s">
        <v>1036</v>
      </c>
    </row>
    <row r="202" spans="1:65" s="2" customFormat="1" ht="72" x14ac:dyDescent="0.2">
      <c r="A202" s="34"/>
      <c r="B202" s="35"/>
      <c r="C202" s="36"/>
      <c r="D202" s="200" t="s">
        <v>151</v>
      </c>
      <c r="E202" s="36"/>
      <c r="F202" s="201" t="s">
        <v>863</v>
      </c>
      <c r="G202" s="36"/>
      <c r="H202" s="36"/>
      <c r="I202" s="202"/>
      <c r="J202" s="36"/>
      <c r="K202" s="36"/>
      <c r="L202" s="39"/>
      <c r="M202" s="203"/>
      <c r="N202" s="204"/>
      <c r="O202" s="71"/>
      <c r="P202" s="71"/>
      <c r="Q202" s="71"/>
      <c r="R202" s="71"/>
      <c r="S202" s="71"/>
      <c r="T202" s="72"/>
      <c r="U202" s="34"/>
      <c r="V202" s="34"/>
      <c r="W202" s="34"/>
      <c r="X202" s="34"/>
      <c r="Y202" s="34"/>
      <c r="Z202" s="34"/>
      <c r="AA202" s="34"/>
      <c r="AB202" s="34"/>
      <c r="AC202" s="34"/>
      <c r="AD202" s="34"/>
      <c r="AE202" s="34"/>
      <c r="AT202" s="17" t="s">
        <v>151</v>
      </c>
      <c r="AU202" s="17" t="s">
        <v>85</v>
      </c>
    </row>
    <row r="203" spans="1:65" s="15" customFormat="1" x14ac:dyDescent="0.2">
      <c r="B203" s="227"/>
      <c r="C203" s="228"/>
      <c r="D203" s="200" t="s">
        <v>152</v>
      </c>
      <c r="E203" s="229" t="s">
        <v>1</v>
      </c>
      <c r="F203" s="230" t="s">
        <v>864</v>
      </c>
      <c r="G203" s="228"/>
      <c r="H203" s="229" t="s">
        <v>1</v>
      </c>
      <c r="I203" s="231"/>
      <c r="J203" s="228"/>
      <c r="K203" s="228"/>
      <c r="L203" s="232"/>
      <c r="M203" s="233"/>
      <c r="N203" s="234"/>
      <c r="O203" s="234"/>
      <c r="P203" s="234"/>
      <c r="Q203" s="234"/>
      <c r="R203" s="234"/>
      <c r="S203" s="234"/>
      <c r="T203" s="235"/>
      <c r="AT203" s="236" t="s">
        <v>152</v>
      </c>
      <c r="AU203" s="236" t="s">
        <v>85</v>
      </c>
      <c r="AV203" s="15" t="s">
        <v>83</v>
      </c>
      <c r="AW203" s="15" t="s">
        <v>31</v>
      </c>
      <c r="AX203" s="15" t="s">
        <v>75</v>
      </c>
      <c r="AY203" s="236" t="s">
        <v>141</v>
      </c>
    </row>
    <row r="204" spans="1:65" s="13" customFormat="1" x14ac:dyDescent="0.2">
      <c r="B204" s="205"/>
      <c r="C204" s="206"/>
      <c r="D204" s="200" t="s">
        <v>152</v>
      </c>
      <c r="E204" s="207" t="s">
        <v>1</v>
      </c>
      <c r="F204" s="208" t="s">
        <v>83</v>
      </c>
      <c r="G204" s="206"/>
      <c r="H204" s="209">
        <v>1</v>
      </c>
      <c r="I204" s="210"/>
      <c r="J204" s="206"/>
      <c r="K204" s="206"/>
      <c r="L204" s="211"/>
      <c r="M204" s="212"/>
      <c r="N204" s="213"/>
      <c r="O204" s="213"/>
      <c r="P204" s="213"/>
      <c r="Q204" s="213"/>
      <c r="R204" s="213"/>
      <c r="S204" s="213"/>
      <c r="T204" s="214"/>
      <c r="AT204" s="215" t="s">
        <v>152</v>
      </c>
      <c r="AU204" s="215" t="s">
        <v>85</v>
      </c>
      <c r="AV204" s="13" t="s">
        <v>85</v>
      </c>
      <c r="AW204" s="13" t="s">
        <v>31</v>
      </c>
      <c r="AX204" s="13" t="s">
        <v>75</v>
      </c>
      <c r="AY204" s="215" t="s">
        <v>141</v>
      </c>
    </row>
    <row r="205" spans="1:65" s="14" customFormat="1" x14ac:dyDescent="0.2">
      <c r="B205" s="216"/>
      <c r="C205" s="217"/>
      <c r="D205" s="200" t="s">
        <v>152</v>
      </c>
      <c r="E205" s="218" t="s">
        <v>1</v>
      </c>
      <c r="F205" s="219" t="s">
        <v>156</v>
      </c>
      <c r="G205" s="217"/>
      <c r="H205" s="220">
        <v>1</v>
      </c>
      <c r="I205" s="221"/>
      <c r="J205" s="217"/>
      <c r="K205" s="217"/>
      <c r="L205" s="222"/>
      <c r="M205" s="223"/>
      <c r="N205" s="224"/>
      <c r="O205" s="224"/>
      <c r="P205" s="224"/>
      <c r="Q205" s="224"/>
      <c r="R205" s="224"/>
      <c r="S205" s="224"/>
      <c r="T205" s="225"/>
      <c r="AT205" s="226" t="s">
        <v>152</v>
      </c>
      <c r="AU205" s="226" t="s">
        <v>85</v>
      </c>
      <c r="AV205" s="14" t="s">
        <v>149</v>
      </c>
      <c r="AW205" s="14" t="s">
        <v>31</v>
      </c>
      <c r="AX205" s="14" t="s">
        <v>83</v>
      </c>
      <c r="AY205" s="226" t="s">
        <v>141</v>
      </c>
    </row>
    <row r="206" spans="1:65" s="2" customFormat="1" ht="66.75" customHeight="1" x14ac:dyDescent="0.2">
      <c r="A206" s="34"/>
      <c r="B206" s="35"/>
      <c r="C206" s="238" t="s">
        <v>280</v>
      </c>
      <c r="D206" s="238" t="s">
        <v>204</v>
      </c>
      <c r="E206" s="239" t="s">
        <v>366</v>
      </c>
      <c r="F206" s="240" t="s">
        <v>367</v>
      </c>
      <c r="G206" s="241" t="s">
        <v>189</v>
      </c>
      <c r="H206" s="242">
        <v>3</v>
      </c>
      <c r="I206" s="243"/>
      <c r="J206" s="244">
        <f>ROUND(I206*H206,2)</f>
        <v>0</v>
      </c>
      <c r="K206" s="240" t="s">
        <v>147</v>
      </c>
      <c r="L206" s="39"/>
      <c r="M206" s="245" t="s">
        <v>1</v>
      </c>
      <c r="N206" s="246"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182</v>
      </c>
      <c r="AT206" s="198" t="s">
        <v>204</v>
      </c>
      <c r="AU206" s="198" t="s">
        <v>85</v>
      </c>
      <c r="AY206" s="17" t="s">
        <v>141</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182</v>
      </c>
      <c r="BM206" s="198" t="s">
        <v>1037</v>
      </c>
    </row>
    <row r="207" spans="1:65" s="2" customFormat="1" ht="72" x14ac:dyDescent="0.2">
      <c r="A207" s="34"/>
      <c r="B207" s="35"/>
      <c r="C207" s="36"/>
      <c r="D207" s="200" t="s">
        <v>151</v>
      </c>
      <c r="E207" s="36"/>
      <c r="F207" s="201" t="s">
        <v>369</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151</v>
      </c>
      <c r="AU207" s="17" t="s">
        <v>85</v>
      </c>
    </row>
    <row r="208" spans="1:65" s="15" customFormat="1" x14ac:dyDescent="0.2">
      <c r="B208" s="227"/>
      <c r="C208" s="228"/>
      <c r="D208" s="200" t="s">
        <v>152</v>
      </c>
      <c r="E208" s="229" t="s">
        <v>1</v>
      </c>
      <c r="F208" s="230" t="s">
        <v>1038</v>
      </c>
      <c r="G208" s="228"/>
      <c r="H208" s="229" t="s">
        <v>1</v>
      </c>
      <c r="I208" s="231"/>
      <c r="J208" s="228"/>
      <c r="K208" s="228"/>
      <c r="L208" s="232"/>
      <c r="M208" s="233"/>
      <c r="N208" s="234"/>
      <c r="O208" s="234"/>
      <c r="P208" s="234"/>
      <c r="Q208" s="234"/>
      <c r="R208" s="234"/>
      <c r="S208" s="234"/>
      <c r="T208" s="235"/>
      <c r="AT208" s="236" t="s">
        <v>152</v>
      </c>
      <c r="AU208" s="236" t="s">
        <v>85</v>
      </c>
      <c r="AV208" s="15" t="s">
        <v>83</v>
      </c>
      <c r="AW208" s="15" t="s">
        <v>31</v>
      </c>
      <c r="AX208" s="15" t="s">
        <v>75</v>
      </c>
      <c r="AY208" s="236" t="s">
        <v>141</v>
      </c>
    </row>
    <row r="209" spans="1:65" s="13" customFormat="1" x14ac:dyDescent="0.2">
      <c r="B209" s="205"/>
      <c r="C209" s="206"/>
      <c r="D209" s="200" t="s">
        <v>152</v>
      </c>
      <c r="E209" s="207" t="s">
        <v>1</v>
      </c>
      <c r="F209" s="208" t="s">
        <v>164</v>
      </c>
      <c r="G209" s="206"/>
      <c r="H209" s="209">
        <v>3</v>
      </c>
      <c r="I209" s="210"/>
      <c r="J209" s="206"/>
      <c r="K209" s="206"/>
      <c r="L209" s="211"/>
      <c r="M209" s="212"/>
      <c r="N209" s="213"/>
      <c r="O209" s="213"/>
      <c r="P209" s="213"/>
      <c r="Q209" s="213"/>
      <c r="R209" s="213"/>
      <c r="S209" s="213"/>
      <c r="T209" s="214"/>
      <c r="AT209" s="215" t="s">
        <v>152</v>
      </c>
      <c r="AU209" s="215" t="s">
        <v>85</v>
      </c>
      <c r="AV209" s="13" t="s">
        <v>85</v>
      </c>
      <c r="AW209" s="13" t="s">
        <v>31</v>
      </c>
      <c r="AX209" s="13" t="s">
        <v>75</v>
      </c>
      <c r="AY209" s="215" t="s">
        <v>141</v>
      </c>
    </row>
    <row r="210" spans="1:65" s="14" customFormat="1" x14ac:dyDescent="0.2">
      <c r="B210" s="216"/>
      <c r="C210" s="217"/>
      <c r="D210" s="200" t="s">
        <v>152</v>
      </c>
      <c r="E210" s="218" t="s">
        <v>1</v>
      </c>
      <c r="F210" s="219" t="s">
        <v>156</v>
      </c>
      <c r="G210" s="217"/>
      <c r="H210" s="220">
        <v>3</v>
      </c>
      <c r="I210" s="221"/>
      <c r="J210" s="217"/>
      <c r="K210" s="217"/>
      <c r="L210" s="222"/>
      <c r="M210" s="223"/>
      <c r="N210" s="224"/>
      <c r="O210" s="224"/>
      <c r="P210" s="224"/>
      <c r="Q210" s="224"/>
      <c r="R210" s="224"/>
      <c r="S210" s="224"/>
      <c r="T210" s="225"/>
      <c r="AT210" s="226" t="s">
        <v>152</v>
      </c>
      <c r="AU210" s="226" t="s">
        <v>85</v>
      </c>
      <c r="AV210" s="14" t="s">
        <v>149</v>
      </c>
      <c r="AW210" s="14" t="s">
        <v>31</v>
      </c>
      <c r="AX210" s="14" t="s">
        <v>83</v>
      </c>
      <c r="AY210" s="226" t="s">
        <v>141</v>
      </c>
    </row>
    <row r="211" spans="1:65" s="2" customFormat="1" ht="49" customHeight="1" x14ac:dyDescent="0.2">
      <c r="A211" s="34"/>
      <c r="B211" s="35"/>
      <c r="C211" s="238" t="s">
        <v>288</v>
      </c>
      <c r="D211" s="238" t="s">
        <v>204</v>
      </c>
      <c r="E211" s="239" t="s">
        <v>885</v>
      </c>
      <c r="F211" s="240" t="s">
        <v>886</v>
      </c>
      <c r="G211" s="241" t="s">
        <v>189</v>
      </c>
      <c r="H211" s="242">
        <v>10.8</v>
      </c>
      <c r="I211" s="243"/>
      <c r="J211" s="244">
        <f>ROUND(I211*H211,2)</f>
        <v>0</v>
      </c>
      <c r="K211" s="240" t="s">
        <v>147</v>
      </c>
      <c r="L211" s="39"/>
      <c r="M211" s="245" t="s">
        <v>1</v>
      </c>
      <c r="N211" s="246" t="s">
        <v>40</v>
      </c>
      <c r="O211" s="71"/>
      <c r="P211" s="196">
        <f>O211*H211</f>
        <v>0</v>
      </c>
      <c r="Q211" s="196">
        <v>0</v>
      </c>
      <c r="R211" s="196">
        <f>Q211*H211</f>
        <v>0</v>
      </c>
      <c r="S211" s="196">
        <v>0</v>
      </c>
      <c r="T211" s="197">
        <f>S211*H211</f>
        <v>0</v>
      </c>
      <c r="U211" s="34"/>
      <c r="V211" s="34"/>
      <c r="W211" s="34"/>
      <c r="X211" s="34"/>
      <c r="Y211" s="34"/>
      <c r="Z211" s="34"/>
      <c r="AA211" s="34"/>
      <c r="AB211" s="34"/>
      <c r="AC211" s="34"/>
      <c r="AD211" s="34"/>
      <c r="AE211" s="34"/>
      <c r="AR211" s="198" t="s">
        <v>182</v>
      </c>
      <c r="AT211" s="198" t="s">
        <v>204</v>
      </c>
      <c r="AU211" s="198" t="s">
        <v>85</v>
      </c>
      <c r="AY211" s="17" t="s">
        <v>141</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182</v>
      </c>
      <c r="BM211" s="198" t="s">
        <v>1039</v>
      </c>
    </row>
    <row r="212" spans="1:65" s="2" customFormat="1" ht="90" x14ac:dyDescent="0.2">
      <c r="A212" s="34"/>
      <c r="B212" s="35"/>
      <c r="C212" s="36"/>
      <c r="D212" s="200" t="s">
        <v>151</v>
      </c>
      <c r="E212" s="36"/>
      <c r="F212" s="201" t="s">
        <v>888</v>
      </c>
      <c r="G212" s="36"/>
      <c r="H212" s="36"/>
      <c r="I212" s="202"/>
      <c r="J212" s="36"/>
      <c r="K212" s="36"/>
      <c r="L212" s="39"/>
      <c r="M212" s="203"/>
      <c r="N212" s="204"/>
      <c r="O212" s="71"/>
      <c r="P212" s="71"/>
      <c r="Q212" s="71"/>
      <c r="R212" s="71"/>
      <c r="S212" s="71"/>
      <c r="T212" s="72"/>
      <c r="U212" s="34"/>
      <c r="V212" s="34"/>
      <c r="W212" s="34"/>
      <c r="X212" s="34"/>
      <c r="Y212" s="34"/>
      <c r="Z212" s="34"/>
      <c r="AA212" s="34"/>
      <c r="AB212" s="34"/>
      <c r="AC212" s="34"/>
      <c r="AD212" s="34"/>
      <c r="AE212" s="34"/>
      <c r="AT212" s="17" t="s">
        <v>151</v>
      </c>
      <c r="AU212" s="17" t="s">
        <v>85</v>
      </c>
    </row>
    <row r="213" spans="1:65" s="15" customFormat="1" x14ac:dyDescent="0.2">
      <c r="B213" s="227"/>
      <c r="C213" s="228"/>
      <c r="D213" s="200" t="s">
        <v>152</v>
      </c>
      <c r="E213" s="229" t="s">
        <v>1</v>
      </c>
      <c r="F213" s="230" t="s">
        <v>1040</v>
      </c>
      <c r="G213" s="228"/>
      <c r="H213" s="229" t="s">
        <v>1</v>
      </c>
      <c r="I213" s="231"/>
      <c r="J213" s="228"/>
      <c r="K213" s="228"/>
      <c r="L213" s="232"/>
      <c r="M213" s="233"/>
      <c r="N213" s="234"/>
      <c r="O213" s="234"/>
      <c r="P213" s="234"/>
      <c r="Q213" s="234"/>
      <c r="R213" s="234"/>
      <c r="S213" s="234"/>
      <c r="T213" s="235"/>
      <c r="AT213" s="236" t="s">
        <v>152</v>
      </c>
      <c r="AU213" s="236" t="s">
        <v>85</v>
      </c>
      <c r="AV213" s="15" t="s">
        <v>83</v>
      </c>
      <c r="AW213" s="15" t="s">
        <v>31</v>
      </c>
      <c r="AX213" s="15" t="s">
        <v>75</v>
      </c>
      <c r="AY213" s="236" t="s">
        <v>141</v>
      </c>
    </row>
    <row r="214" spans="1:65" s="13" customFormat="1" x14ac:dyDescent="0.2">
      <c r="B214" s="205"/>
      <c r="C214" s="206"/>
      <c r="D214" s="200" t="s">
        <v>152</v>
      </c>
      <c r="E214" s="207" t="s">
        <v>1</v>
      </c>
      <c r="F214" s="208" t="s">
        <v>1041</v>
      </c>
      <c r="G214" s="206"/>
      <c r="H214" s="209">
        <v>0.9</v>
      </c>
      <c r="I214" s="210"/>
      <c r="J214" s="206"/>
      <c r="K214" s="206"/>
      <c r="L214" s="211"/>
      <c r="M214" s="212"/>
      <c r="N214" s="213"/>
      <c r="O214" s="213"/>
      <c r="P214" s="213"/>
      <c r="Q214" s="213"/>
      <c r="R214" s="213"/>
      <c r="S214" s="213"/>
      <c r="T214" s="214"/>
      <c r="AT214" s="215" t="s">
        <v>152</v>
      </c>
      <c r="AU214" s="215" t="s">
        <v>85</v>
      </c>
      <c r="AV214" s="13" t="s">
        <v>85</v>
      </c>
      <c r="AW214" s="13" t="s">
        <v>31</v>
      </c>
      <c r="AX214" s="13" t="s">
        <v>75</v>
      </c>
      <c r="AY214" s="215" t="s">
        <v>141</v>
      </c>
    </row>
    <row r="215" spans="1:65" s="15" customFormat="1" x14ac:dyDescent="0.2">
      <c r="B215" s="227"/>
      <c r="C215" s="228"/>
      <c r="D215" s="200" t="s">
        <v>152</v>
      </c>
      <c r="E215" s="229" t="s">
        <v>1</v>
      </c>
      <c r="F215" s="230" t="s">
        <v>1042</v>
      </c>
      <c r="G215" s="228"/>
      <c r="H215" s="229" t="s">
        <v>1</v>
      </c>
      <c r="I215" s="231"/>
      <c r="J215" s="228"/>
      <c r="K215" s="228"/>
      <c r="L215" s="232"/>
      <c r="M215" s="233"/>
      <c r="N215" s="234"/>
      <c r="O215" s="234"/>
      <c r="P215" s="234"/>
      <c r="Q215" s="234"/>
      <c r="R215" s="234"/>
      <c r="S215" s="234"/>
      <c r="T215" s="235"/>
      <c r="AT215" s="236" t="s">
        <v>152</v>
      </c>
      <c r="AU215" s="236" t="s">
        <v>85</v>
      </c>
      <c r="AV215" s="15" t="s">
        <v>83</v>
      </c>
      <c r="AW215" s="15" t="s">
        <v>31</v>
      </c>
      <c r="AX215" s="15" t="s">
        <v>75</v>
      </c>
      <c r="AY215" s="236" t="s">
        <v>141</v>
      </c>
    </row>
    <row r="216" spans="1:65" s="13" customFormat="1" x14ac:dyDescent="0.2">
      <c r="B216" s="205"/>
      <c r="C216" s="206"/>
      <c r="D216" s="200" t="s">
        <v>152</v>
      </c>
      <c r="E216" s="207" t="s">
        <v>1</v>
      </c>
      <c r="F216" s="208" t="s">
        <v>1043</v>
      </c>
      <c r="G216" s="206"/>
      <c r="H216" s="209">
        <v>9.9</v>
      </c>
      <c r="I216" s="210"/>
      <c r="J216" s="206"/>
      <c r="K216" s="206"/>
      <c r="L216" s="211"/>
      <c r="M216" s="212"/>
      <c r="N216" s="213"/>
      <c r="O216" s="213"/>
      <c r="P216" s="213"/>
      <c r="Q216" s="213"/>
      <c r="R216" s="213"/>
      <c r="S216" s="213"/>
      <c r="T216" s="214"/>
      <c r="AT216" s="215" t="s">
        <v>152</v>
      </c>
      <c r="AU216" s="215" t="s">
        <v>85</v>
      </c>
      <c r="AV216" s="13" t="s">
        <v>85</v>
      </c>
      <c r="AW216" s="13" t="s">
        <v>31</v>
      </c>
      <c r="AX216" s="13" t="s">
        <v>75</v>
      </c>
      <c r="AY216" s="215" t="s">
        <v>141</v>
      </c>
    </row>
    <row r="217" spans="1:65" s="14" customFormat="1" x14ac:dyDescent="0.2">
      <c r="B217" s="216"/>
      <c r="C217" s="217"/>
      <c r="D217" s="200" t="s">
        <v>152</v>
      </c>
      <c r="E217" s="218" t="s">
        <v>1</v>
      </c>
      <c r="F217" s="219" t="s">
        <v>156</v>
      </c>
      <c r="G217" s="217"/>
      <c r="H217" s="220">
        <v>10.8</v>
      </c>
      <c r="I217" s="221"/>
      <c r="J217" s="217"/>
      <c r="K217" s="217"/>
      <c r="L217" s="222"/>
      <c r="M217" s="223"/>
      <c r="N217" s="224"/>
      <c r="O217" s="224"/>
      <c r="P217" s="224"/>
      <c r="Q217" s="224"/>
      <c r="R217" s="224"/>
      <c r="S217" s="224"/>
      <c r="T217" s="225"/>
      <c r="AT217" s="226" t="s">
        <v>152</v>
      </c>
      <c r="AU217" s="226" t="s">
        <v>85</v>
      </c>
      <c r="AV217" s="14" t="s">
        <v>149</v>
      </c>
      <c r="AW217" s="14" t="s">
        <v>31</v>
      </c>
      <c r="AX217" s="14" t="s">
        <v>83</v>
      </c>
      <c r="AY217" s="226" t="s">
        <v>141</v>
      </c>
    </row>
    <row r="218" spans="1:65" s="2" customFormat="1" ht="62.75" customHeight="1" x14ac:dyDescent="0.2">
      <c r="A218" s="34"/>
      <c r="B218" s="35"/>
      <c r="C218" s="238" t="s">
        <v>294</v>
      </c>
      <c r="D218" s="238" t="s">
        <v>204</v>
      </c>
      <c r="E218" s="239" t="s">
        <v>905</v>
      </c>
      <c r="F218" s="240" t="s">
        <v>906</v>
      </c>
      <c r="G218" s="241" t="s">
        <v>189</v>
      </c>
      <c r="H218" s="242">
        <v>5.98</v>
      </c>
      <c r="I218" s="243"/>
      <c r="J218" s="244">
        <f>ROUND(I218*H218,2)</f>
        <v>0</v>
      </c>
      <c r="K218" s="240" t="s">
        <v>147</v>
      </c>
      <c r="L218" s="39"/>
      <c r="M218" s="245" t="s">
        <v>1</v>
      </c>
      <c r="N218" s="246" t="s">
        <v>40</v>
      </c>
      <c r="O218" s="71"/>
      <c r="P218" s="196">
        <f>O218*H218</f>
        <v>0</v>
      </c>
      <c r="Q218" s="196">
        <v>0</v>
      </c>
      <c r="R218" s="196">
        <f>Q218*H218</f>
        <v>0</v>
      </c>
      <c r="S218" s="196">
        <v>0</v>
      </c>
      <c r="T218" s="197">
        <f>S218*H218</f>
        <v>0</v>
      </c>
      <c r="U218" s="34"/>
      <c r="V218" s="34"/>
      <c r="W218" s="34"/>
      <c r="X218" s="34"/>
      <c r="Y218" s="34"/>
      <c r="Z218" s="34"/>
      <c r="AA218" s="34"/>
      <c r="AB218" s="34"/>
      <c r="AC218" s="34"/>
      <c r="AD218" s="34"/>
      <c r="AE218" s="34"/>
      <c r="AR218" s="198" t="s">
        <v>182</v>
      </c>
      <c r="AT218" s="198" t="s">
        <v>204</v>
      </c>
      <c r="AU218" s="198" t="s">
        <v>85</v>
      </c>
      <c r="AY218" s="17" t="s">
        <v>141</v>
      </c>
      <c r="BE218" s="199">
        <f>IF(N218="základní",J218,0)</f>
        <v>0</v>
      </c>
      <c r="BF218" s="199">
        <f>IF(N218="snížená",J218,0)</f>
        <v>0</v>
      </c>
      <c r="BG218" s="199">
        <f>IF(N218="zákl. přenesená",J218,0)</f>
        <v>0</v>
      </c>
      <c r="BH218" s="199">
        <f>IF(N218="sníž. přenesená",J218,0)</f>
        <v>0</v>
      </c>
      <c r="BI218" s="199">
        <f>IF(N218="nulová",J218,0)</f>
        <v>0</v>
      </c>
      <c r="BJ218" s="17" t="s">
        <v>83</v>
      </c>
      <c r="BK218" s="199">
        <f>ROUND(I218*H218,2)</f>
        <v>0</v>
      </c>
      <c r="BL218" s="17" t="s">
        <v>182</v>
      </c>
      <c r="BM218" s="198" t="s">
        <v>1044</v>
      </c>
    </row>
    <row r="219" spans="1:65" s="2" customFormat="1" ht="99" x14ac:dyDescent="0.2">
      <c r="A219" s="34"/>
      <c r="B219" s="35"/>
      <c r="C219" s="36"/>
      <c r="D219" s="200" t="s">
        <v>151</v>
      </c>
      <c r="E219" s="36"/>
      <c r="F219" s="201" t="s">
        <v>908</v>
      </c>
      <c r="G219" s="36"/>
      <c r="H219" s="36"/>
      <c r="I219" s="202"/>
      <c r="J219" s="36"/>
      <c r="K219" s="36"/>
      <c r="L219" s="39"/>
      <c r="M219" s="203"/>
      <c r="N219" s="204"/>
      <c r="O219" s="71"/>
      <c r="P219" s="71"/>
      <c r="Q219" s="71"/>
      <c r="R219" s="71"/>
      <c r="S219" s="71"/>
      <c r="T219" s="72"/>
      <c r="U219" s="34"/>
      <c r="V219" s="34"/>
      <c r="W219" s="34"/>
      <c r="X219" s="34"/>
      <c r="Y219" s="34"/>
      <c r="Z219" s="34"/>
      <c r="AA219" s="34"/>
      <c r="AB219" s="34"/>
      <c r="AC219" s="34"/>
      <c r="AD219" s="34"/>
      <c r="AE219" s="34"/>
      <c r="AT219" s="17" t="s">
        <v>151</v>
      </c>
      <c r="AU219" s="17" t="s">
        <v>85</v>
      </c>
    </row>
    <row r="220" spans="1:65" s="15" customFormat="1" x14ac:dyDescent="0.2">
      <c r="B220" s="227"/>
      <c r="C220" s="228"/>
      <c r="D220" s="200" t="s">
        <v>152</v>
      </c>
      <c r="E220" s="229" t="s">
        <v>1</v>
      </c>
      <c r="F220" s="230" t="s">
        <v>1045</v>
      </c>
      <c r="G220" s="228"/>
      <c r="H220" s="229" t="s">
        <v>1</v>
      </c>
      <c r="I220" s="231"/>
      <c r="J220" s="228"/>
      <c r="K220" s="228"/>
      <c r="L220" s="232"/>
      <c r="M220" s="233"/>
      <c r="N220" s="234"/>
      <c r="O220" s="234"/>
      <c r="P220" s="234"/>
      <c r="Q220" s="234"/>
      <c r="R220" s="234"/>
      <c r="S220" s="234"/>
      <c r="T220" s="235"/>
      <c r="AT220" s="236" t="s">
        <v>152</v>
      </c>
      <c r="AU220" s="236" t="s">
        <v>85</v>
      </c>
      <c r="AV220" s="15" t="s">
        <v>83</v>
      </c>
      <c r="AW220" s="15" t="s">
        <v>31</v>
      </c>
      <c r="AX220" s="15" t="s">
        <v>75</v>
      </c>
      <c r="AY220" s="236" t="s">
        <v>141</v>
      </c>
    </row>
    <row r="221" spans="1:65" s="13" customFormat="1" x14ac:dyDescent="0.2">
      <c r="B221" s="205"/>
      <c r="C221" s="206"/>
      <c r="D221" s="200" t="s">
        <v>152</v>
      </c>
      <c r="E221" s="207" t="s">
        <v>1</v>
      </c>
      <c r="F221" s="208" t="s">
        <v>1046</v>
      </c>
      <c r="G221" s="206"/>
      <c r="H221" s="209">
        <v>5.98</v>
      </c>
      <c r="I221" s="210"/>
      <c r="J221" s="206"/>
      <c r="K221" s="206"/>
      <c r="L221" s="211"/>
      <c r="M221" s="212"/>
      <c r="N221" s="213"/>
      <c r="O221" s="213"/>
      <c r="P221" s="213"/>
      <c r="Q221" s="213"/>
      <c r="R221" s="213"/>
      <c r="S221" s="213"/>
      <c r="T221" s="214"/>
      <c r="AT221" s="215" t="s">
        <v>152</v>
      </c>
      <c r="AU221" s="215" t="s">
        <v>85</v>
      </c>
      <c r="AV221" s="13" t="s">
        <v>85</v>
      </c>
      <c r="AW221" s="13" t="s">
        <v>31</v>
      </c>
      <c r="AX221" s="13" t="s">
        <v>75</v>
      </c>
      <c r="AY221" s="215" t="s">
        <v>141</v>
      </c>
    </row>
    <row r="222" spans="1:65" s="14" customFormat="1" x14ac:dyDescent="0.2">
      <c r="B222" s="216"/>
      <c r="C222" s="217"/>
      <c r="D222" s="200" t="s">
        <v>152</v>
      </c>
      <c r="E222" s="218" t="s">
        <v>1</v>
      </c>
      <c r="F222" s="219" t="s">
        <v>156</v>
      </c>
      <c r="G222" s="217"/>
      <c r="H222" s="220">
        <v>5.98</v>
      </c>
      <c r="I222" s="221"/>
      <c r="J222" s="217"/>
      <c r="K222" s="217"/>
      <c r="L222" s="222"/>
      <c r="M222" s="251"/>
      <c r="N222" s="252"/>
      <c r="O222" s="252"/>
      <c r="P222" s="252"/>
      <c r="Q222" s="252"/>
      <c r="R222" s="252"/>
      <c r="S222" s="252"/>
      <c r="T222" s="253"/>
      <c r="AT222" s="226" t="s">
        <v>152</v>
      </c>
      <c r="AU222" s="226" t="s">
        <v>85</v>
      </c>
      <c r="AV222" s="14" t="s">
        <v>149</v>
      </c>
      <c r="AW222" s="14" t="s">
        <v>31</v>
      </c>
      <c r="AX222" s="14" t="s">
        <v>83</v>
      </c>
      <c r="AY222" s="226" t="s">
        <v>141</v>
      </c>
    </row>
    <row r="223" spans="1:65" s="2" customFormat="1" ht="7" customHeight="1" x14ac:dyDescent="0.2">
      <c r="A223" s="34"/>
      <c r="B223" s="54"/>
      <c r="C223" s="55"/>
      <c r="D223" s="55"/>
      <c r="E223" s="55"/>
      <c r="F223" s="55"/>
      <c r="G223" s="55"/>
      <c r="H223" s="55"/>
      <c r="I223" s="55"/>
      <c r="J223" s="55"/>
      <c r="K223" s="55"/>
      <c r="L223" s="39"/>
      <c r="M223" s="34"/>
      <c r="O223" s="34"/>
      <c r="P223" s="34"/>
      <c r="Q223" s="34"/>
      <c r="R223" s="34"/>
      <c r="S223" s="34"/>
      <c r="T223" s="34"/>
      <c r="U223" s="34"/>
      <c r="V223" s="34"/>
      <c r="W223" s="34"/>
      <c r="X223" s="34"/>
      <c r="Y223" s="34"/>
      <c r="Z223" s="34"/>
      <c r="AA223" s="34"/>
      <c r="AB223" s="34"/>
      <c r="AC223" s="34"/>
      <c r="AD223" s="34"/>
      <c r="AE223" s="34"/>
    </row>
  </sheetData>
  <sheetProtection algorithmName="SHA-512" hashValue="qEU+m2aT+X9pamHKcJB7y4cLbEkBe/fJQdRaTp2iZeXo2itd3dO0/8k7lLOSKZK3lgc45iy/q1xc1SmEPZRy1Q==" saltValue="GvR23MfbQpA2G9ibW7gZl6DMadiHJsmxC+UplrPQMIJ+bsMLlW8tK6Etqez0aqVJ45EcOaVyWO02pdtdrHZwwQ==" spinCount="100000" sheet="1" objects="1" scenarios="1" formatColumns="0" formatRows="0" autoFilter="0"/>
  <autoFilter ref="C119:K222" xr:uid="{00000000-0009-0000-0000-000004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84"/>
  <sheetViews>
    <sheetView showGridLines="0" topLeftCell="A189" workbookViewId="0">
      <selection activeCell="I196" sqref="I196"/>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97</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30" hidden="1" customHeight="1" x14ac:dyDescent="0.2">
      <c r="A9" s="34"/>
      <c r="B9" s="39"/>
      <c r="C9" s="34"/>
      <c r="D9" s="34"/>
      <c r="E9" s="304" t="s">
        <v>1047</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ROUND(J125,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ROUND((SUM(BE125:BE283)),  2)</f>
        <v>0</v>
      </c>
      <c r="G33" s="34"/>
      <c r="H33" s="34"/>
      <c r="I33" s="124">
        <v>0.21</v>
      </c>
      <c r="J33" s="123">
        <f>ROUND(((SUM(BE125:BE283))*I33),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ROUND((SUM(BF125:BF283)),  2)</f>
        <v>0</v>
      </c>
      <c r="G34" s="34"/>
      <c r="H34" s="34"/>
      <c r="I34" s="124">
        <v>0.15</v>
      </c>
      <c r="J34" s="123">
        <f>ROUND(((SUM(BF125:BF283))*I34),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ROUND((SUM(BG125:BG283)),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ROUND((SUM(BH125:BH283)),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ROUND((SUM(BI125:BI283)),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hidden="1" customHeight="1" x14ac:dyDescent="0.2">
      <c r="A87" s="34"/>
      <c r="B87" s="35"/>
      <c r="C87" s="36"/>
      <c r="D87" s="36"/>
      <c r="E87" s="290" t="str">
        <f>E9</f>
        <v>SO 05 - Oprava nástupiště a přístupové cesty z. Chlum u Rakovníka</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J125</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J126</f>
        <v>0</v>
      </c>
      <c r="K97" s="148"/>
      <c r="L97" s="152"/>
    </row>
    <row r="98" spans="1:31" s="10" customFormat="1" ht="19.899999999999999" hidden="1" customHeight="1" x14ac:dyDescent="0.2">
      <c r="B98" s="153"/>
      <c r="C98" s="154"/>
      <c r="D98" s="155" t="s">
        <v>1048</v>
      </c>
      <c r="E98" s="156"/>
      <c r="F98" s="156"/>
      <c r="G98" s="156"/>
      <c r="H98" s="156"/>
      <c r="I98" s="156"/>
      <c r="J98" s="157">
        <f>J127</f>
        <v>0</v>
      </c>
      <c r="K98" s="154"/>
      <c r="L98" s="158"/>
    </row>
    <row r="99" spans="1:31" s="10" customFormat="1" ht="19.899999999999999" hidden="1" customHeight="1" x14ac:dyDescent="0.2">
      <c r="B99" s="153"/>
      <c r="C99" s="154"/>
      <c r="D99" s="155" t="s">
        <v>123</v>
      </c>
      <c r="E99" s="156"/>
      <c r="F99" s="156"/>
      <c r="G99" s="156"/>
      <c r="H99" s="156"/>
      <c r="I99" s="156"/>
      <c r="J99" s="157">
        <f>J133</f>
        <v>0</v>
      </c>
      <c r="K99" s="154"/>
      <c r="L99" s="158"/>
    </row>
    <row r="100" spans="1:31" s="10" customFormat="1" ht="19.899999999999999" hidden="1" customHeight="1" x14ac:dyDescent="0.2">
      <c r="B100" s="153"/>
      <c r="C100" s="154"/>
      <c r="D100" s="155" t="s">
        <v>1049</v>
      </c>
      <c r="E100" s="156"/>
      <c r="F100" s="156"/>
      <c r="G100" s="156"/>
      <c r="H100" s="156"/>
      <c r="I100" s="156"/>
      <c r="J100" s="157">
        <f>J193</f>
        <v>0</v>
      </c>
      <c r="K100" s="154"/>
      <c r="L100" s="158"/>
    </row>
    <row r="101" spans="1:31" s="10" customFormat="1" ht="19.899999999999999" hidden="1" customHeight="1" x14ac:dyDescent="0.2">
      <c r="B101" s="153"/>
      <c r="C101" s="154"/>
      <c r="D101" s="155" t="s">
        <v>124</v>
      </c>
      <c r="E101" s="156"/>
      <c r="F101" s="156"/>
      <c r="G101" s="156"/>
      <c r="H101" s="156"/>
      <c r="I101" s="156"/>
      <c r="J101" s="157">
        <f>J207</f>
        <v>0</v>
      </c>
      <c r="K101" s="154"/>
      <c r="L101" s="158"/>
    </row>
    <row r="102" spans="1:31" s="10" customFormat="1" ht="19.899999999999999" hidden="1" customHeight="1" x14ac:dyDescent="0.2">
      <c r="B102" s="153"/>
      <c r="C102" s="154"/>
      <c r="D102" s="155" t="s">
        <v>1050</v>
      </c>
      <c r="E102" s="156"/>
      <c r="F102" s="156"/>
      <c r="G102" s="156"/>
      <c r="H102" s="156"/>
      <c r="I102" s="156"/>
      <c r="J102" s="157">
        <f>J241</f>
        <v>0</v>
      </c>
      <c r="K102" s="154"/>
      <c r="L102" s="158"/>
    </row>
    <row r="103" spans="1:31" s="10" customFormat="1" ht="19.899999999999999" hidden="1" customHeight="1" x14ac:dyDescent="0.2">
      <c r="B103" s="153"/>
      <c r="C103" s="154"/>
      <c r="D103" s="155" t="s">
        <v>125</v>
      </c>
      <c r="E103" s="156"/>
      <c r="F103" s="156"/>
      <c r="G103" s="156"/>
      <c r="H103" s="156"/>
      <c r="I103" s="156"/>
      <c r="J103" s="157">
        <f>J251</f>
        <v>0</v>
      </c>
      <c r="K103" s="154"/>
      <c r="L103" s="158"/>
    </row>
    <row r="104" spans="1:31" s="9" customFormat="1" ht="25" hidden="1" customHeight="1" x14ac:dyDescent="0.2">
      <c r="B104" s="147"/>
      <c r="C104" s="148"/>
      <c r="D104" s="149" t="s">
        <v>1051</v>
      </c>
      <c r="E104" s="150"/>
      <c r="F104" s="150"/>
      <c r="G104" s="150"/>
      <c r="H104" s="150"/>
      <c r="I104" s="150"/>
      <c r="J104" s="151">
        <f>J277</f>
        <v>0</v>
      </c>
      <c r="K104" s="148"/>
      <c r="L104" s="152"/>
    </row>
    <row r="105" spans="1:31" s="10" customFormat="1" ht="19.899999999999999" hidden="1" customHeight="1" x14ac:dyDescent="0.2">
      <c r="B105" s="153"/>
      <c r="C105" s="154"/>
      <c r="D105" s="155" t="s">
        <v>1052</v>
      </c>
      <c r="E105" s="156"/>
      <c r="F105" s="156"/>
      <c r="G105" s="156"/>
      <c r="H105" s="156"/>
      <c r="I105" s="156"/>
      <c r="J105" s="157">
        <f>J278</f>
        <v>0</v>
      </c>
      <c r="K105" s="154"/>
      <c r="L105" s="158"/>
    </row>
    <row r="106" spans="1:31" s="2" customFormat="1" ht="21.75" hidden="1"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7" hidden="1" customHeight="1" x14ac:dyDescent="0.2">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08" spans="1:31" hidden="1" x14ac:dyDescent="0.2"/>
    <row r="109" spans="1:31" hidden="1" x14ac:dyDescent="0.2"/>
    <row r="110" spans="1:31" hidden="1" x14ac:dyDescent="0.2"/>
    <row r="111" spans="1:31" s="2" customFormat="1" ht="7" customHeight="1" x14ac:dyDescent="0.2">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31" s="2" customFormat="1" ht="25" customHeight="1" x14ac:dyDescent="0.2">
      <c r="A112" s="34"/>
      <c r="B112" s="35"/>
      <c r="C112" s="23" t="s">
        <v>126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7"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300" t="str">
        <f>E7</f>
        <v>Oprava trati v úseku Roztoky u Křivoklátu - Rakovník</v>
      </c>
      <c r="F115" s="301"/>
      <c r="G115" s="301"/>
      <c r="H115" s="301"/>
      <c r="I115" s="36"/>
      <c r="J115" s="36"/>
      <c r="K115" s="36"/>
      <c r="L115" s="51"/>
      <c r="S115" s="34"/>
      <c r="T115" s="34"/>
      <c r="U115" s="34"/>
      <c r="V115" s="34"/>
      <c r="W115" s="34"/>
      <c r="X115" s="34"/>
      <c r="Y115" s="34"/>
      <c r="Z115" s="34"/>
      <c r="AA115" s="34"/>
      <c r="AB115" s="34"/>
      <c r="AC115" s="34"/>
      <c r="AD115" s="34"/>
      <c r="AE115" s="34"/>
    </row>
    <row r="116" spans="1:65" s="2" customFormat="1" ht="12" customHeight="1" x14ac:dyDescent="0.2">
      <c r="A116" s="34"/>
      <c r="B116" s="35"/>
      <c r="C116" s="29" t="s">
        <v>114</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30" customHeight="1" x14ac:dyDescent="0.2">
      <c r="A117" s="34"/>
      <c r="B117" s="35"/>
      <c r="C117" s="36"/>
      <c r="D117" s="36"/>
      <c r="E117" s="290" t="str">
        <f>E9</f>
        <v>SO 05 - Oprava nástupiště a přístupové cesty z. Chlum u Rakovníka</v>
      </c>
      <c r="F117" s="299"/>
      <c r="G117" s="299"/>
      <c r="H117" s="299"/>
      <c r="I117" s="36"/>
      <c r="J117" s="36"/>
      <c r="K117" s="36"/>
      <c r="L117" s="51"/>
      <c r="S117" s="34"/>
      <c r="T117" s="34"/>
      <c r="U117" s="34"/>
      <c r="V117" s="34"/>
      <c r="W117" s="34"/>
      <c r="X117" s="34"/>
      <c r="Y117" s="34"/>
      <c r="Z117" s="34"/>
      <c r="AA117" s="34"/>
      <c r="AB117" s="34"/>
      <c r="AC117" s="34"/>
      <c r="AD117" s="34"/>
      <c r="AE117" s="34"/>
    </row>
    <row r="118" spans="1:65" s="2" customFormat="1" ht="7"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2" customHeight="1" x14ac:dyDescent="0.2">
      <c r="A119" s="34"/>
      <c r="B119" s="35"/>
      <c r="C119" s="29" t="s">
        <v>20</v>
      </c>
      <c r="D119" s="36"/>
      <c r="E119" s="36"/>
      <c r="F119" s="27" t="str">
        <f>F12</f>
        <v xml:space="preserve"> </v>
      </c>
      <c r="G119" s="36"/>
      <c r="H119" s="36"/>
      <c r="I119" s="29" t="s">
        <v>22</v>
      </c>
      <c r="J119" s="66" t="str">
        <f>IF(J12="","",J12)</f>
        <v>10. 6. 2022</v>
      </c>
      <c r="K119" s="36"/>
      <c r="L119" s="51"/>
      <c r="S119" s="34"/>
      <c r="T119" s="34"/>
      <c r="U119" s="34"/>
      <c r="V119" s="34"/>
      <c r="W119" s="34"/>
      <c r="X119" s="34"/>
      <c r="Y119" s="34"/>
      <c r="Z119" s="34"/>
      <c r="AA119" s="34"/>
      <c r="AB119" s="34"/>
      <c r="AC119" s="34"/>
      <c r="AD119" s="34"/>
      <c r="AE119" s="34"/>
    </row>
    <row r="120" spans="1:65" s="2" customFormat="1" ht="7"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5.15" customHeight="1" x14ac:dyDescent="0.2">
      <c r="A121" s="34"/>
      <c r="B121" s="35"/>
      <c r="C121" s="29" t="s">
        <v>24</v>
      </c>
      <c r="D121" s="36"/>
      <c r="E121" s="36"/>
      <c r="F121" s="27" t="str">
        <f>E15</f>
        <v>Ing. Aleš Bednář</v>
      </c>
      <c r="G121" s="36"/>
      <c r="H121" s="36"/>
      <c r="I121" s="29" t="s">
        <v>30</v>
      </c>
      <c r="J121" s="32" t="str">
        <f>E21</f>
        <v xml:space="preserve"> </v>
      </c>
      <c r="K121" s="36"/>
      <c r="L121" s="51"/>
      <c r="S121" s="34"/>
      <c r="T121" s="34"/>
      <c r="U121" s="34"/>
      <c r="V121" s="34"/>
      <c r="W121" s="34"/>
      <c r="X121" s="34"/>
      <c r="Y121" s="34"/>
      <c r="Z121" s="34"/>
      <c r="AA121" s="34"/>
      <c r="AB121" s="34"/>
      <c r="AC121" s="34"/>
      <c r="AD121" s="34"/>
      <c r="AE121" s="34"/>
    </row>
    <row r="122" spans="1:65" s="2" customFormat="1" ht="15.15" customHeight="1" x14ac:dyDescent="0.2">
      <c r="A122" s="34"/>
      <c r="B122" s="35"/>
      <c r="C122" s="29" t="s">
        <v>28</v>
      </c>
      <c r="D122" s="36"/>
      <c r="E122" s="36"/>
      <c r="F122" s="27" t="str">
        <f>IF(E18="","",E18)</f>
        <v>Vyplň údaj</v>
      </c>
      <c r="G122" s="36"/>
      <c r="H122" s="36"/>
      <c r="I122" s="29" t="s">
        <v>32</v>
      </c>
      <c r="J122" s="32" t="str">
        <f>E24</f>
        <v>Lukáš Kot</v>
      </c>
      <c r="K122" s="36"/>
      <c r="L122" s="51"/>
      <c r="S122" s="34"/>
      <c r="T122" s="34"/>
      <c r="U122" s="34"/>
      <c r="V122" s="34"/>
      <c r="W122" s="34"/>
      <c r="X122" s="34"/>
      <c r="Y122" s="34"/>
      <c r="Z122" s="34"/>
      <c r="AA122" s="34"/>
      <c r="AB122" s="34"/>
      <c r="AC122" s="34"/>
      <c r="AD122" s="34"/>
      <c r="AE122" s="34"/>
    </row>
    <row r="123" spans="1:65" s="2" customFormat="1" ht="10.25" customHeight="1" x14ac:dyDescent="0.2">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5" s="11" customFormat="1" ht="29.25" customHeight="1" x14ac:dyDescent="0.2">
      <c r="A124" s="159"/>
      <c r="B124" s="160"/>
      <c r="C124" s="161" t="s">
        <v>127</v>
      </c>
      <c r="D124" s="162" t="s">
        <v>60</v>
      </c>
      <c r="E124" s="162" t="s">
        <v>56</v>
      </c>
      <c r="F124" s="162" t="s">
        <v>57</v>
      </c>
      <c r="G124" s="162" t="s">
        <v>128</v>
      </c>
      <c r="H124" s="162" t="s">
        <v>129</v>
      </c>
      <c r="I124" s="162" t="s">
        <v>130</v>
      </c>
      <c r="J124" s="162" t="s">
        <v>118</v>
      </c>
      <c r="K124" s="163" t="s">
        <v>131</v>
      </c>
      <c r="L124" s="164"/>
      <c r="M124" s="75" t="s">
        <v>1</v>
      </c>
      <c r="N124" s="76" t="s">
        <v>39</v>
      </c>
      <c r="O124" s="76" t="s">
        <v>132</v>
      </c>
      <c r="P124" s="76" t="s">
        <v>133</v>
      </c>
      <c r="Q124" s="76" t="s">
        <v>134</v>
      </c>
      <c r="R124" s="76" t="s">
        <v>135</v>
      </c>
      <c r="S124" s="76" t="s">
        <v>136</v>
      </c>
      <c r="T124" s="77" t="s">
        <v>137</v>
      </c>
      <c r="U124" s="159"/>
      <c r="V124" s="159"/>
      <c r="W124" s="159"/>
      <c r="X124" s="159"/>
      <c r="Y124" s="159"/>
      <c r="Z124" s="159"/>
      <c r="AA124" s="159"/>
      <c r="AB124" s="159"/>
      <c r="AC124" s="159"/>
      <c r="AD124" s="159"/>
      <c r="AE124" s="159"/>
    </row>
    <row r="125" spans="1:65" s="2" customFormat="1" ht="22.75" customHeight="1" x14ac:dyDescent="0.35">
      <c r="A125" s="34"/>
      <c r="B125" s="35"/>
      <c r="C125" s="82" t="s">
        <v>138</v>
      </c>
      <c r="D125" s="36"/>
      <c r="E125" s="36"/>
      <c r="F125" s="36"/>
      <c r="G125" s="36"/>
      <c r="H125" s="36"/>
      <c r="I125" s="36"/>
      <c r="J125" s="165">
        <f>BK125</f>
        <v>0</v>
      </c>
      <c r="K125" s="36"/>
      <c r="L125" s="39"/>
      <c r="M125" s="78"/>
      <c r="N125" s="166"/>
      <c r="O125" s="79"/>
      <c r="P125" s="167">
        <f>P126+P277</f>
        <v>0</v>
      </c>
      <c r="Q125" s="79"/>
      <c r="R125" s="167">
        <f>R126+R277</f>
        <v>172.31142799999998</v>
      </c>
      <c r="S125" s="79"/>
      <c r="T125" s="168">
        <f>T126+T277</f>
        <v>1.1200000000000001</v>
      </c>
      <c r="U125" s="34"/>
      <c r="V125" s="34"/>
      <c r="W125" s="34"/>
      <c r="X125" s="34"/>
      <c r="Y125" s="34"/>
      <c r="Z125" s="34"/>
      <c r="AA125" s="34"/>
      <c r="AB125" s="34"/>
      <c r="AC125" s="34"/>
      <c r="AD125" s="34"/>
      <c r="AE125" s="34"/>
      <c r="AT125" s="17" t="s">
        <v>74</v>
      </c>
      <c r="AU125" s="17" t="s">
        <v>120</v>
      </c>
      <c r="BK125" s="169">
        <f>BK126+BK277</f>
        <v>0</v>
      </c>
    </row>
    <row r="126" spans="1:65" s="12" customFormat="1" ht="25.9" customHeight="1" x14ac:dyDescent="0.35">
      <c r="B126" s="170"/>
      <c r="C126" s="171"/>
      <c r="D126" s="172" t="s">
        <v>74</v>
      </c>
      <c r="E126" s="173" t="s">
        <v>139</v>
      </c>
      <c r="F126" s="173" t="s">
        <v>140</v>
      </c>
      <c r="G126" s="171"/>
      <c r="H126" s="171"/>
      <c r="I126" s="174"/>
      <c r="J126" s="175">
        <f>BK126</f>
        <v>0</v>
      </c>
      <c r="K126" s="171"/>
      <c r="L126" s="176"/>
      <c r="M126" s="177"/>
      <c r="N126" s="178"/>
      <c r="O126" s="178"/>
      <c r="P126" s="179">
        <f>P127+P133+P193+P207+P241+P251</f>
        <v>0</v>
      </c>
      <c r="Q126" s="178"/>
      <c r="R126" s="179">
        <f>R127+R133+R193+R207+R241+R251</f>
        <v>172.31142799999998</v>
      </c>
      <c r="S126" s="178"/>
      <c r="T126" s="180">
        <f>T127+T133+T193+T207+T241+T251</f>
        <v>0</v>
      </c>
      <c r="AR126" s="181" t="s">
        <v>83</v>
      </c>
      <c r="AT126" s="182" t="s">
        <v>74</v>
      </c>
      <c r="AU126" s="182" t="s">
        <v>75</v>
      </c>
      <c r="AY126" s="181" t="s">
        <v>141</v>
      </c>
      <c r="BK126" s="183">
        <f>BK127+BK133+BK193+BK207+BK241+BK251</f>
        <v>0</v>
      </c>
    </row>
    <row r="127" spans="1:65" s="12" customFormat="1" ht="22.75" customHeight="1" x14ac:dyDescent="0.25">
      <c r="B127" s="170"/>
      <c r="C127" s="171"/>
      <c r="D127" s="172" t="s">
        <v>74</v>
      </c>
      <c r="E127" s="184" t="s">
        <v>83</v>
      </c>
      <c r="F127" s="184" t="s">
        <v>1053</v>
      </c>
      <c r="G127" s="171"/>
      <c r="H127" s="171"/>
      <c r="I127" s="174"/>
      <c r="J127" s="185">
        <f>BK127</f>
        <v>0</v>
      </c>
      <c r="K127" s="171"/>
      <c r="L127" s="176"/>
      <c r="M127" s="177"/>
      <c r="N127" s="178"/>
      <c r="O127" s="178"/>
      <c r="P127" s="179">
        <f>SUM(P128:P132)</f>
        <v>0</v>
      </c>
      <c r="Q127" s="178"/>
      <c r="R127" s="179">
        <f>SUM(R128:R132)</f>
        <v>0</v>
      </c>
      <c r="S127" s="178"/>
      <c r="T127" s="180">
        <f>SUM(T128:T132)</f>
        <v>0</v>
      </c>
      <c r="AR127" s="181" t="s">
        <v>83</v>
      </c>
      <c r="AT127" s="182" t="s">
        <v>74</v>
      </c>
      <c r="AU127" s="182" t="s">
        <v>83</v>
      </c>
      <c r="AY127" s="181" t="s">
        <v>141</v>
      </c>
      <c r="BK127" s="183">
        <f>SUM(BK128:BK132)</f>
        <v>0</v>
      </c>
    </row>
    <row r="128" spans="1:65" s="2" customFormat="1" ht="24.15" customHeight="1" x14ac:dyDescent="0.2">
      <c r="A128" s="34"/>
      <c r="B128" s="35"/>
      <c r="C128" s="238" t="s">
        <v>83</v>
      </c>
      <c r="D128" s="238" t="s">
        <v>204</v>
      </c>
      <c r="E128" s="239" t="s">
        <v>1054</v>
      </c>
      <c r="F128" s="240" t="s">
        <v>1055</v>
      </c>
      <c r="G128" s="241" t="s">
        <v>338</v>
      </c>
      <c r="H128" s="242">
        <v>7</v>
      </c>
      <c r="I128" s="243"/>
      <c r="J128" s="244">
        <f>ROUND(I128*H128,2)</f>
        <v>0</v>
      </c>
      <c r="K128" s="240" t="s">
        <v>1</v>
      </c>
      <c r="L128" s="39"/>
      <c r="M128" s="245" t="s">
        <v>1</v>
      </c>
      <c r="N128" s="246" t="s">
        <v>40</v>
      </c>
      <c r="O128" s="71"/>
      <c r="P128" s="196">
        <f>O128*H128</f>
        <v>0</v>
      </c>
      <c r="Q128" s="196">
        <v>0</v>
      </c>
      <c r="R128" s="196">
        <f>Q128*H128</f>
        <v>0</v>
      </c>
      <c r="S128" s="196">
        <v>0</v>
      </c>
      <c r="T128" s="197">
        <f>S128*H128</f>
        <v>0</v>
      </c>
      <c r="U128" s="34"/>
      <c r="V128" s="34"/>
      <c r="W128" s="34"/>
      <c r="X128" s="34"/>
      <c r="Y128" s="34"/>
      <c r="Z128" s="34"/>
      <c r="AA128" s="34"/>
      <c r="AB128" s="34"/>
      <c r="AC128" s="34"/>
      <c r="AD128" s="34"/>
      <c r="AE128" s="34"/>
      <c r="AR128" s="198" t="s">
        <v>149</v>
      </c>
      <c r="AT128" s="198" t="s">
        <v>204</v>
      </c>
      <c r="AU128" s="198" t="s">
        <v>85</v>
      </c>
      <c r="AY128" s="17" t="s">
        <v>141</v>
      </c>
      <c r="BE128" s="199">
        <f>IF(N128="základní",J128,0)</f>
        <v>0</v>
      </c>
      <c r="BF128" s="199">
        <f>IF(N128="snížená",J128,0)</f>
        <v>0</v>
      </c>
      <c r="BG128" s="199">
        <f>IF(N128="zákl. přenesená",J128,0)</f>
        <v>0</v>
      </c>
      <c r="BH128" s="199">
        <f>IF(N128="sníž. přenesená",J128,0)</f>
        <v>0</v>
      </c>
      <c r="BI128" s="199">
        <f>IF(N128="nulová",J128,0)</f>
        <v>0</v>
      </c>
      <c r="BJ128" s="17" t="s">
        <v>83</v>
      </c>
      <c r="BK128" s="199">
        <f>ROUND(I128*H128,2)</f>
        <v>0</v>
      </c>
      <c r="BL128" s="17" t="s">
        <v>149</v>
      </c>
      <c r="BM128" s="198" t="s">
        <v>1056</v>
      </c>
    </row>
    <row r="129" spans="1:65" s="2" customFormat="1" ht="36" x14ac:dyDescent="0.2">
      <c r="A129" s="34"/>
      <c r="B129" s="35"/>
      <c r="C129" s="36"/>
      <c r="D129" s="200" t="s">
        <v>151</v>
      </c>
      <c r="E129" s="36"/>
      <c r="F129" s="201" t="s">
        <v>1057</v>
      </c>
      <c r="G129" s="36"/>
      <c r="H129" s="36"/>
      <c r="I129" s="202"/>
      <c r="J129" s="36"/>
      <c r="K129" s="36"/>
      <c r="L129" s="39"/>
      <c r="M129" s="203"/>
      <c r="N129" s="204"/>
      <c r="O129" s="71"/>
      <c r="P129" s="71"/>
      <c r="Q129" s="71"/>
      <c r="R129" s="71"/>
      <c r="S129" s="71"/>
      <c r="T129" s="72"/>
      <c r="U129" s="34"/>
      <c r="V129" s="34"/>
      <c r="W129" s="34"/>
      <c r="X129" s="34"/>
      <c r="Y129" s="34"/>
      <c r="Z129" s="34"/>
      <c r="AA129" s="34"/>
      <c r="AB129" s="34"/>
      <c r="AC129" s="34"/>
      <c r="AD129" s="34"/>
      <c r="AE129" s="34"/>
      <c r="AT129" s="17" t="s">
        <v>151</v>
      </c>
      <c r="AU129" s="17" t="s">
        <v>85</v>
      </c>
    </row>
    <row r="130" spans="1:65" s="15" customFormat="1" x14ac:dyDescent="0.2">
      <c r="B130" s="227"/>
      <c r="C130" s="228"/>
      <c r="D130" s="200" t="s">
        <v>152</v>
      </c>
      <c r="E130" s="229" t="s">
        <v>1</v>
      </c>
      <c r="F130" s="230" t="s">
        <v>1058</v>
      </c>
      <c r="G130" s="228"/>
      <c r="H130" s="229" t="s">
        <v>1</v>
      </c>
      <c r="I130" s="231"/>
      <c r="J130" s="228"/>
      <c r="K130" s="228"/>
      <c r="L130" s="232"/>
      <c r="M130" s="233"/>
      <c r="N130" s="234"/>
      <c r="O130" s="234"/>
      <c r="P130" s="234"/>
      <c r="Q130" s="234"/>
      <c r="R130" s="234"/>
      <c r="S130" s="234"/>
      <c r="T130" s="235"/>
      <c r="AT130" s="236" t="s">
        <v>152</v>
      </c>
      <c r="AU130" s="236" t="s">
        <v>85</v>
      </c>
      <c r="AV130" s="15" t="s">
        <v>83</v>
      </c>
      <c r="AW130" s="15" t="s">
        <v>31</v>
      </c>
      <c r="AX130" s="15" t="s">
        <v>75</v>
      </c>
      <c r="AY130" s="236" t="s">
        <v>141</v>
      </c>
    </row>
    <row r="131" spans="1:65" s="13" customFormat="1" x14ac:dyDescent="0.2">
      <c r="B131" s="205"/>
      <c r="C131" s="206"/>
      <c r="D131" s="200" t="s">
        <v>152</v>
      </c>
      <c r="E131" s="207" t="s">
        <v>1</v>
      </c>
      <c r="F131" s="208" t="s">
        <v>203</v>
      </c>
      <c r="G131" s="206"/>
      <c r="H131" s="209">
        <v>7</v>
      </c>
      <c r="I131" s="210"/>
      <c r="J131" s="206"/>
      <c r="K131" s="206"/>
      <c r="L131" s="211"/>
      <c r="M131" s="212"/>
      <c r="N131" s="213"/>
      <c r="O131" s="213"/>
      <c r="P131" s="213"/>
      <c r="Q131" s="213"/>
      <c r="R131" s="213"/>
      <c r="S131" s="213"/>
      <c r="T131" s="214"/>
      <c r="AT131" s="215" t="s">
        <v>152</v>
      </c>
      <c r="AU131" s="215" t="s">
        <v>85</v>
      </c>
      <c r="AV131" s="13" t="s">
        <v>85</v>
      </c>
      <c r="AW131" s="13" t="s">
        <v>31</v>
      </c>
      <c r="AX131" s="13" t="s">
        <v>75</v>
      </c>
      <c r="AY131" s="215" t="s">
        <v>141</v>
      </c>
    </row>
    <row r="132" spans="1:65" s="14" customFormat="1" x14ac:dyDescent="0.2">
      <c r="B132" s="216"/>
      <c r="C132" s="217"/>
      <c r="D132" s="200" t="s">
        <v>152</v>
      </c>
      <c r="E132" s="218" t="s">
        <v>1</v>
      </c>
      <c r="F132" s="219" t="s">
        <v>156</v>
      </c>
      <c r="G132" s="217"/>
      <c r="H132" s="220">
        <v>7</v>
      </c>
      <c r="I132" s="221"/>
      <c r="J132" s="217"/>
      <c r="K132" s="217"/>
      <c r="L132" s="222"/>
      <c r="M132" s="223"/>
      <c r="N132" s="224"/>
      <c r="O132" s="224"/>
      <c r="P132" s="224"/>
      <c r="Q132" s="224"/>
      <c r="R132" s="224"/>
      <c r="S132" s="224"/>
      <c r="T132" s="225"/>
      <c r="AT132" s="226" t="s">
        <v>152</v>
      </c>
      <c r="AU132" s="226" t="s">
        <v>85</v>
      </c>
      <c r="AV132" s="14" t="s">
        <v>149</v>
      </c>
      <c r="AW132" s="14" t="s">
        <v>31</v>
      </c>
      <c r="AX132" s="14" t="s">
        <v>83</v>
      </c>
      <c r="AY132" s="226" t="s">
        <v>141</v>
      </c>
    </row>
    <row r="133" spans="1:65" s="12" customFormat="1" ht="22.75" customHeight="1" x14ac:dyDescent="0.25">
      <c r="B133" s="170"/>
      <c r="C133" s="171"/>
      <c r="D133" s="172" t="s">
        <v>74</v>
      </c>
      <c r="E133" s="184" t="s">
        <v>85</v>
      </c>
      <c r="F133" s="184" t="s">
        <v>163</v>
      </c>
      <c r="G133" s="171"/>
      <c r="H133" s="171"/>
      <c r="I133" s="174"/>
      <c r="J133" s="185">
        <f>BK133</f>
        <v>0</v>
      </c>
      <c r="K133" s="171"/>
      <c r="L133" s="176"/>
      <c r="M133" s="177"/>
      <c r="N133" s="178"/>
      <c r="O133" s="178"/>
      <c r="P133" s="179">
        <f>SUM(P134:P192)</f>
        <v>0</v>
      </c>
      <c r="Q133" s="178"/>
      <c r="R133" s="179">
        <f>SUM(R134:R192)</f>
        <v>121.69547</v>
      </c>
      <c r="S133" s="178"/>
      <c r="T133" s="180">
        <f>SUM(T134:T192)</f>
        <v>0</v>
      </c>
      <c r="AR133" s="181" t="s">
        <v>83</v>
      </c>
      <c r="AT133" s="182" t="s">
        <v>74</v>
      </c>
      <c r="AU133" s="182" t="s">
        <v>83</v>
      </c>
      <c r="AY133" s="181" t="s">
        <v>141</v>
      </c>
      <c r="BK133" s="183">
        <f>SUM(BK134:BK192)</f>
        <v>0</v>
      </c>
    </row>
    <row r="134" spans="1:65" s="2" customFormat="1" ht="16.5" customHeight="1" x14ac:dyDescent="0.2">
      <c r="A134" s="34"/>
      <c r="B134" s="35"/>
      <c r="C134" s="186" t="s">
        <v>85</v>
      </c>
      <c r="D134" s="186" t="s">
        <v>143</v>
      </c>
      <c r="E134" s="187" t="s">
        <v>1059</v>
      </c>
      <c r="F134" s="188" t="s">
        <v>1060</v>
      </c>
      <c r="G134" s="189" t="s">
        <v>146</v>
      </c>
      <c r="H134" s="190">
        <v>5</v>
      </c>
      <c r="I134" s="191"/>
      <c r="J134" s="192">
        <f>ROUND(I134*H134,2)</f>
        <v>0</v>
      </c>
      <c r="K134" s="188" t="s">
        <v>1</v>
      </c>
      <c r="L134" s="193"/>
      <c r="M134" s="194" t="s">
        <v>1</v>
      </c>
      <c r="N134" s="195" t="s">
        <v>40</v>
      </c>
      <c r="O134" s="71"/>
      <c r="P134" s="196">
        <f>O134*H134</f>
        <v>0</v>
      </c>
      <c r="Q134" s="196">
        <v>1.5599999999999999E-2</v>
      </c>
      <c r="R134" s="196">
        <f>Q134*H134</f>
        <v>7.8E-2</v>
      </c>
      <c r="S134" s="196">
        <v>0</v>
      </c>
      <c r="T134" s="197">
        <f>S134*H134</f>
        <v>0</v>
      </c>
      <c r="U134" s="34"/>
      <c r="V134" s="34"/>
      <c r="W134" s="34"/>
      <c r="X134" s="34"/>
      <c r="Y134" s="34"/>
      <c r="Z134" s="34"/>
      <c r="AA134" s="34"/>
      <c r="AB134" s="34"/>
      <c r="AC134" s="34"/>
      <c r="AD134" s="34"/>
      <c r="AE134" s="34"/>
      <c r="AR134" s="198" t="s">
        <v>148</v>
      </c>
      <c r="AT134" s="198" t="s">
        <v>143</v>
      </c>
      <c r="AU134" s="198" t="s">
        <v>85</v>
      </c>
      <c r="AY134" s="17" t="s">
        <v>141</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149</v>
      </c>
      <c r="BM134" s="198" t="s">
        <v>1061</v>
      </c>
    </row>
    <row r="135" spans="1:65" s="2" customFormat="1" x14ac:dyDescent="0.2">
      <c r="A135" s="34"/>
      <c r="B135" s="35"/>
      <c r="C135" s="36"/>
      <c r="D135" s="200" t="s">
        <v>151</v>
      </c>
      <c r="E135" s="36"/>
      <c r="F135" s="201" t="s">
        <v>1060</v>
      </c>
      <c r="G135" s="36"/>
      <c r="H135" s="36"/>
      <c r="I135" s="202"/>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151</v>
      </c>
      <c r="AU135" s="17" t="s">
        <v>85</v>
      </c>
    </row>
    <row r="136" spans="1:65" s="15" customFormat="1" x14ac:dyDescent="0.2">
      <c r="B136" s="227"/>
      <c r="C136" s="228"/>
      <c r="D136" s="200" t="s">
        <v>152</v>
      </c>
      <c r="E136" s="229" t="s">
        <v>1</v>
      </c>
      <c r="F136" s="230" t="s">
        <v>1062</v>
      </c>
      <c r="G136" s="228"/>
      <c r="H136" s="229" t="s">
        <v>1</v>
      </c>
      <c r="I136" s="231"/>
      <c r="J136" s="228"/>
      <c r="K136" s="228"/>
      <c r="L136" s="232"/>
      <c r="M136" s="233"/>
      <c r="N136" s="234"/>
      <c r="O136" s="234"/>
      <c r="P136" s="234"/>
      <c r="Q136" s="234"/>
      <c r="R136" s="234"/>
      <c r="S136" s="234"/>
      <c r="T136" s="235"/>
      <c r="AT136" s="236" t="s">
        <v>152</v>
      </c>
      <c r="AU136" s="236" t="s">
        <v>85</v>
      </c>
      <c r="AV136" s="15" t="s">
        <v>83</v>
      </c>
      <c r="AW136" s="15" t="s">
        <v>31</v>
      </c>
      <c r="AX136" s="15" t="s">
        <v>75</v>
      </c>
      <c r="AY136" s="236" t="s">
        <v>141</v>
      </c>
    </row>
    <row r="137" spans="1:65" s="13" customFormat="1" x14ac:dyDescent="0.2">
      <c r="B137" s="205"/>
      <c r="C137" s="206"/>
      <c r="D137" s="200" t="s">
        <v>152</v>
      </c>
      <c r="E137" s="207" t="s">
        <v>1</v>
      </c>
      <c r="F137" s="208" t="s">
        <v>179</v>
      </c>
      <c r="G137" s="206"/>
      <c r="H137" s="209">
        <v>5</v>
      </c>
      <c r="I137" s="210"/>
      <c r="J137" s="206"/>
      <c r="K137" s="206"/>
      <c r="L137" s="211"/>
      <c r="M137" s="212"/>
      <c r="N137" s="213"/>
      <c r="O137" s="213"/>
      <c r="P137" s="213"/>
      <c r="Q137" s="213"/>
      <c r="R137" s="213"/>
      <c r="S137" s="213"/>
      <c r="T137" s="214"/>
      <c r="AT137" s="215" t="s">
        <v>152</v>
      </c>
      <c r="AU137" s="215" t="s">
        <v>85</v>
      </c>
      <c r="AV137" s="13" t="s">
        <v>85</v>
      </c>
      <c r="AW137" s="13" t="s">
        <v>31</v>
      </c>
      <c r="AX137" s="13" t="s">
        <v>75</v>
      </c>
      <c r="AY137" s="215" t="s">
        <v>141</v>
      </c>
    </row>
    <row r="138" spans="1:65" s="14" customFormat="1" x14ac:dyDescent="0.2">
      <c r="B138" s="216"/>
      <c r="C138" s="217"/>
      <c r="D138" s="200" t="s">
        <v>152</v>
      </c>
      <c r="E138" s="218" t="s">
        <v>1</v>
      </c>
      <c r="F138" s="219" t="s">
        <v>156</v>
      </c>
      <c r="G138" s="217"/>
      <c r="H138" s="220">
        <v>5</v>
      </c>
      <c r="I138" s="221"/>
      <c r="J138" s="217"/>
      <c r="K138" s="217"/>
      <c r="L138" s="222"/>
      <c r="M138" s="223"/>
      <c r="N138" s="224"/>
      <c r="O138" s="224"/>
      <c r="P138" s="224"/>
      <c r="Q138" s="224"/>
      <c r="R138" s="224"/>
      <c r="S138" s="224"/>
      <c r="T138" s="225"/>
      <c r="AT138" s="226" t="s">
        <v>152</v>
      </c>
      <c r="AU138" s="226" t="s">
        <v>85</v>
      </c>
      <c r="AV138" s="14" t="s">
        <v>149</v>
      </c>
      <c r="AW138" s="14" t="s">
        <v>31</v>
      </c>
      <c r="AX138" s="14" t="s">
        <v>83</v>
      </c>
      <c r="AY138" s="226" t="s">
        <v>141</v>
      </c>
    </row>
    <row r="139" spans="1:65" s="2" customFormat="1" ht="21.75" customHeight="1" x14ac:dyDescent="0.2">
      <c r="A139" s="34"/>
      <c r="B139" s="35"/>
      <c r="C139" s="186" t="s">
        <v>164</v>
      </c>
      <c r="D139" s="186" t="s">
        <v>143</v>
      </c>
      <c r="E139" s="187" t="s">
        <v>1063</v>
      </c>
      <c r="F139" s="188" t="s">
        <v>1064</v>
      </c>
      <c r="G139" s="189" t="s">
        <v>146</v>
      </c>
      <c r="H139" s="190">
        <v>1</v>
      </c>
      <c r="I139" s="191"/>
      <c r="J139" s="192">
        <f>ROUND(I139*H139,2)</f>
        <v>0</v>
      </c>
      <c r="K139" s="188" t="s">
        <v>1</v>
      </c>
      <c r="L139" s="193"/>
      <c r="M139" s="194" t="s">
        <v>1</v>
      </c>
      <c r="N139" s="195" t="s">
        <v>40</v>
      </c>
      <c r="O139" s="71"/>
      <c r="P139" s="196">
        <f>O139*H139</f>
        <v>0</v>
      </c>
      <c r="Q139" s="196">
        <v>1.3500000000000001E-3</v>
      </c>
      <c r="R139" s="196">
        <f>Q139*H139</f>
        <v>1.3500000000000001E-3</v>
      </c>
      <c r="S139" s="196">
        <v>0</v>
      </c>
      <c r="T139" s="197">
        <f>S139*H139</f>
        <v>0</v>
      </c>
      <c r="U139" s="34"/>
      <c r="V139" s="34"/>
      <c r="W139" s="34"/>
      <c r="X139" s="34"/>
      <c r="Y139" s="34"/>
      <c r="Z139" s="34"/>
      <c r="AA139" s="34"/>
      <c r="AB139" s="34"/>
      <c r="AC139" s="34"/>
      <c r="AD139" s="34"/>
      <c r="AE139" s="34"/>
      <c r="AR139" s="198" t="s">
        <v>148</v>
      </c>
      <c r="AT139" s="198" t="s">
        <v>143</v>
      </c>
      <c r="AU139" s="198" t="s">
        <v>85</v>
      </c>
      <c r="AY139" s="17" t="s">
        <v>141</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149</v>
      </c>
      <c r="BM139" s="198" t="s">
        <v>1065</v>
      </c>
    </row>
    <row r="140" spans="1:65" s="2" customFormat="1" x14ac:dyDescent="0.2">
      <c r="A140" s="34"/>
      <c r="B140" s="35"/>
      <c r="C140" s="36"/>
      <c r="D140" s="200" t="s">
        <v>151</v>
      </c>
      <c r="E140" s="36"/>
      <c r="F140" s="201" t="s">
        <v>1064</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151</v>
      </c>
      <c r="AU140" s="17" t="s">
        <v>85</v>
      </c>
    </row>
    <row r="141" spans="1:65" s="2" customFormat="1" ht="16.5" customHeight="1" x14ac:dyDescent="0.2">
      <c r="A141" s="34"/>
      <c r="B141" s="35"/>
      <c r="C141" s="186" t="s">
        <v>149</v>
      </c>
      <c r="D141" s="186" t="s">
        <v>143</v>
      </c>
      <c r="E141" s="187" t="s">
        <v>1066</v>
      </c>
      <c r="F141" s="188" t="s">
        <v>1067</v>
      </c>
      <c r="G141" s="189" t="s">
        <v>146</v>
      </c>
      <c r="H141" s="190">
        <v>1</v>
      </c>
      <c r="I141" s="191"/>
      <c r="J141" s="192">
        <f>ROUND(I141*H141,2)</f>
        <v>0</v>
      </c>
      <c r="K141" s="188" t="s">
        <v>1</v>
      </c>
      <c r="L141" s="193"/>
      <c r="M141" s="194" t="s">
        <v>1</v>
      </c>
      <c r="N141" s="195" t="s">
        <v>40</v>
      </c>
      <c r="O141" s="71"/>
      <c r="P141" s="196">
        <f>O141*H141</f>
        <v>0</v>
      </c>
      <c r="Q141" s="196">
        <v>1.66E-2</v>
      </c>
      <c r="R141" s="196">
        <f>Q141*H141</f>
        <v>1.66E-2</v>
      </c>
      <c r="S141" s="196">
        <v>0</v>
      </c>
      <c r="T141" s="197">
        <f>S141*H141</f>
        <v>0</v>
      </c>
      <c r="U141" s="34"/>
      <c r="V141" s="34"/>
      <c r="W141" s="34"/>
      <c r="X141" s="34"/>
      <c r="Y141" s="34"/>
      <c r="Z141" s="34"/>
      <c r="AA141" s="34"/>
      <c r="AB141" s="34"/>
      <c r="AC141" s="34"/>
      <c r="AD141" s="34"/>
      <c r="AE141" s="34"/>
      <c r="AR141" s="198" t="s">
        <v>148</v>
      </c>
      <c r="AT141" s="198" t="s">
        <v>143</v>
      </c>
      <c r="AU141" s="198" t="s">
        <v>85</v>
      </c>
      <c r="AY141" s="17" t="s">
        <v>141</v>
      </c>
      <c r="BE141" s="199">
        <f>IF(N141="základní",J141,0)</f>
        <v>0</v>
      </c>
      <c r="BF141" s="199">
        <f>IF(N141="snížená",J141,0)</f>
        <v>0</v>
      </c>
      <c r="BG141" s="199">
        <f>IF(N141="zákl. přenesená",J141,0)</f>
        <v>0</v>
      </c>
      <c r="BH141" s="199">
        <f>IF(N141="sníž. přenesená",J141,0)</f>
        <v>0</v>
      </c>
      <c r="BI141" s="199">
        <f>IF(N141="nulová",J141,0)</f>
        <v>0</v>
      </c>
      <c r="BJ141" s="17" t="s">
        <v>83</v>
      </c>
      <c r="BK141" s="199">
        <f>ROUND(I141*H141,2)</f>
        <v>0</v>
      </c>
      <c r="BL141" s="17" t="s">
        <v>149</v>
      </c>
      <c r="BM141" s="198" t="s">
        <v>1068</v>
      </c>
    </row>
    <row r="142" spans="1:65" s="2" customFormat="1" x14ac:dyDescent="0.2">
      <c r="A142" s="34"/>
      <c r="B142" s="35"/>
      <c r="C142" s="36"/>
      <c r="D142" s="200" t="s">
        <v>151</v>
      </c>
      <c r="E142" s="36"/>
      <c r="F142" s="201" t="s">
        <v>1069</v>
      </c>
      <c r="G142" s="36"/>
      <c r="H142" s="36"/>
      <c r="I142" s="202"/>
      <c r="J142" s="36"/>
      <c r="K142" s="36"/>
      <c r="L142" s="39"/>
      <c r="M142" s="203"/>
      <c r="N142" s="204"/>
      <c r="O142" s="71"/>
      <c r="P142" s="71"/>
      <c r="Q142" s="71"/>
      <c r="R142" s="71"/>
      <c r="S142" s="71"/>
      <c r="T142" s="72"/>
      <c r="U142" s="34"/>
      <c r="V142" s="34"/>
      <c r="W142" s="34"/>
      <c r="X142" s="34"/>
      <c r="Y142" s="34"/>
      <c r="Z142" s="34"/>
      <c r="AA142" s="34"/>
      <c r="AB142" s="34"/>
      <c r="AC142" s="34"/>
      <c r="AD142" s="34"/>
      <c r="AE142" s="34"/>
      <c r="AT142" s="17" t="s">
        <v>151</v>
      </c>
      <c r="AU142" s="17" t="s">
        <v>85</v>
      </c>
    </row>
    <row r="143" spans="1:65" s="2" customFormat="1" ht="21.75" customHeight="1" x14ac:dyDescent="0.2">
      <c r="A143" s="34"/>
      <c r="B143" s="35"/>
      <c r="C143" s="186" t="s">
        <v>179</v>
      </c>
      <c r="D143" s="186" t="s">
        <v>143</v>
      </c>
      <c r="E143" s="187" t="s">
        <v>1070</v>
      </c>
      <c r="F143" s="188" t="s">
        <v>1071</v>
      </c>
      <c r="G143" s="189" t="s">
        <v>243</v>
      </c>
      <c r="H143" s="190">
        <v>4</v>
      </c>
      <c r="I143" s="191"/>
      <c r="J143" s="192">
        <f>ROUND(I143*H143,2)</f>
        <v>0</v>
      </c>
      <c r="K143" s="188" t="s">
        <v>1</v>
      </c>
      <c r="L143" s="193"/>
      <c r="M143" s="194" t="s">
        <v>1</v>
      </c>
      <c r="N143" s="195" t="s">
        <v>40</v>
      </c>
      <c r="O143" s="71"/>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148</v>
      </c>
      <c r="AT143" s="198" t="s">
        <v>143</v>
      </c>
      <c r="AU143" s="198" t="s">
        <v>85</v>
      </c>
      <c r="AY143" s="17" t="s">
        <v>141</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149</v>
      </c>
      <c r="BM143" s="198" t="s">
        <v>1072</v>
      </c>
    </row>
    <row r="144" spans="1:65" s="2" customFormat="1" x14ac:dyDescent="0.2">
      <c r="A144" s="34"/>
      <c r="B144" s="35"/>
      <c r="C144" s="36"/>
      <c r="D144" s="200" t="s">
        <v>151</v>
      </c>
      <c r="E144" s="36"/>
      <c r="F144" s="201" t="s">
        <v>1073</v>
      </c>
      <c r="G144" s="36"/>
      <c r="H144" s="36"/>
      <c r="I144" s="202"/>
      <c r="J144" s="36"/>
      <c r="K144" s="36"/>
      <c r="L144" s="39"/>
      <c r="M144" s="203"/>
      <c r="N144" s="204"/>
      <c r="O144" s="71"/>
      <c r="P144" s="71"/>
      <c r="Q144" s="71"/>
      <c r="R144" s="71"/>
      <c r="S144" s="71"/>
      <c r="T144" s="72"/>
      <c r="U144" s="34"/>
      <c r="V144" s="34"/>
      <c r="W144" s="34"/>
      <c r="X144" s="34"/>
      <c r="Y144" s="34"/>
      <c r="Z144" s="34"/>
      <c r="AA144" s="34"/>
      <c r="AB144" s="34"/>
      <c r="AC144" s="34"/>
      <c r="AD144" s="34"/>
      <c r="AE144" s="34"/>
      <c r="AT144" s="17" t="s">
        <v>151</v>
      </c>
      <c r="AU144" s="17" t="s">
        <v>85</v>
      </c>
    </row>
    <row r="145" spans="1:65" s="2" customFormat="1" ht="16.5" customHeight="1" x14ac:dyDescent="0.2">
      <c r="A145" s="34"/>
      <c r="B145" s="35"/>
      <c r="C145" s="186" t="s">
        <v>186</v>
      </c>
      <c r="D145" s="186" t="s">
        <v>143</v>
      </c>
      <c r="E145" s="187" t="s">
        <v>1074</v>
      </c>
      <c r="F145" s="188" t="s">
        <v>1075</v>
      </c>
      <c r="G145" s="189" t="s">
        <v>146</v>
      </c>
      <c r="H145" s="190">
        <v>79</v>
      </c>
      <c r="I145" s="191"/>
      <c r="J145" s="192">
        <f>ROUND(I145*H145,2)</f>
        <v>0</v>
      </c>
      <c r="K145" s="188" t="s">
        <v>147</v>
      </c>
      <c r="L145" s="193"/>
      <c r="M145" s="194" t="s">
        <v>1</v>
      </c>
      <c r="N145" s="195" t="s">
        <v>40</v>
      </c>
      <c r="O145" s="71"/>
      <c r="P145" s="196">
        <f>O145*H145</f>
        <v>0</v>
      </c>
      <c r="Q145" s="196">
        <v>0.19500000000000001</v>
      </c>
      <c r="R145" s="196">
        <f>Q145*H145</f>
        <v>15.405000000000001</v>
      </c>
      <c r="S145" s="196">
        <v>0</v>
      </c>
      <c r="T145" s="197">
        <f>S145*H145</f>
        <v>0</v>
      </c>
      <c r="U145" s="34"/>
      <c r="V145" s="34"/>
      <c r="W145" s="34"/>
      <c r="X145" s="34"/>
      <c r="Y145" s="34"/>
      <c r="Z145" s="34"/>
      <c r="AA145" s="34"/>
      <c r="AB145" s="34"/>
      <c r="AC145" s="34"/>
      <c r="AD145" s="34"/>
      <c r="AE145" s="34"/>
      <c r="AR145" s="198" t="s">
        <v>148</v>
      </c>
      <c r="AT145" s="198" t="s">
        <v>143</v>
      </c>
      <c r="AU145" s="198" t="s">
        <v>85</v>
      </c>
      <c r="AY145" s="17" t="s">
        <v>141</v>
      </c>
      <c r="BE145" s="199">
        <f>IF(N145="základní",J145,0)</f>
        <v>0</v>
      </c>
      <c r="BF145" s="199">
        <f>IF(N145="snížená",J145,0)</f>
        <v>0</v>
      </c>
      <c r="BG145" s="199">
        <f>IF(N145="zákl. přenesená",J145,0)</f>
        <v>0</v>
      </c>
      <c r="BH145" s="199">
        <f>IF(N145="sníž. přenesená",J145,0)</f>
        <v>0</v>
      </c>
      <c r="BI145" s="199">
        <f>IF(N145="nulová",J145,0)</f>
        <v>0</v>
      </c>
      <c r="BJ145" s="17" t="s">
        <v>83</v>
      </c>
      <c r="BK145" s="199">
        <f>ROUND(I145*H145,2)</f>
        <v>0</v>
      </c>
      <c r="BL145" s="17" t="s">
        <v>149</v>
      </c>
      <c r="BM145" s="198" t="s">
        <v>1076</v>
      </c>
    </row>
    <row r="146" spans="1:65" s="2" customFormat="1" x14ac:dyDescent="0.2">
      <c r="A146" s="34"/>
      <c r="B146" s="35"/>
      <c r="C146" s="36"/>
      <c r="D146" s="200" t="s">
        <v>151</v>
      </c>
      <c r="E146" s="36"/>
      <c r="F146" s="201" t="s">
        <v>1075</v>
      </c>
      <c r="G146" s="36"/>
      <c r="H146" s="36"/>
      <c r="I146" s="202"/>
      <c r="J146" s="36"/>
      <c r="K146" s="36"/>
      <c r="L146" s="39"/>
      <c r="M146" s="203"/>
      <c r="N146" s="204"/>
      <c r="O146" s="71"/>
      <c r="P146" s="71"/>
      <c r="Q146" s="71"/>
      <c r="R146" s="71"/>
      <c r="S146" s="71"/>
      <c r="T146" s="72"/>
      <c r="U146" s="34"/>
      <c r="V146" s="34"/>
      <c r="W146" s="34"/>
      <c r="X146" s="34"/>
      <c r="Y146" s="34"/>
      <c r="Z146" s="34"/>
      <c r="AA146" s="34"/>
      <c r="AB146" s="34"/>
      <c r="AC146" s="34"/>
      <c r="AD146" s="34"/>
      <c r="AE146" s="34"/>
      <c r="AT146" s="17" t="s">
        <v>151</v>
      </c>
      <c r="AU146" s="17" t="s">
        <v>85</v>
      </c>
    </row>
    <row r="147" spans="1:65" s="13" customFormat="1" x14ac:dyDescent="0.2">
      <c r="B147" s="205"/>
      <c r="C147" s="206"/>
      <c r="D147" s="200" t="s">
        <v>152</v>
      </c>
      <c r="E147" s="207" t="s">
        <v>1</v>
      </c>
      <c r="F147" s="208" t="s">
        <v>798</v>
      </c>
      <c r="G147" s="206"/>
      <c r="H147" s="209">
        <v>79</v>
      </c>
      <c r="I147" s="210"/>
      <c r="J147" s="206"/>
      <c r="K147" s="206"/>
      <c r="L147" s="211"/>
      <c r="M147" s="212"/>
      <c r="N147" s="213"/>
      <c r="O147" s="213"/>
      <c r="P147" s="213"/>
      <c r="Q147" s="213"/>
      <c r="R147" s="213"/>
      <c r="S147" s="213"/>
      <c r="T147" s="214"/>
      <c r="AT147" s="215" t="s">
        <v>152</v>
      </c>
      <c r="AU147" s="215" t="s">
        <v>85</v>
      </c>
      <c r="AV147" s="13" t="s">
        <v>85</v>
      </c>
      <c r="AW147" s="13" t="s">
        <v>31</v>
      </c>
      <c r="AX147" s="13" t="s">
        <v>75</v>
      </c>
      <c r="AY147" s="215" t="s">
        <v>141</v>
      </c>
    </row>
    <row r="148" spans="1:65" s="14" customFormat="1" x14ac:dyDescent="0.2">
      <c r="B148" s="216"/>
      <c r="C148" s="217"/>
      <c r="D148" s="200" t="s">
        <v>152</v>
      </c>
      <c r="E148" s="218" t="s">
        <v>1</v>
      </c>
      <c r="F148" s="219" t="s">
        <v>156</v>
      </c>
      <c r="G148" s="217"/>
      <c r="H148" s="220">
        <v>79</v>
      </c>
      <c r="I148" s="221"/>
      <c r="J148" s="217"/>
      <c r="K148" s="217"/>
      <c r="L148" s="222"/>
      <c r="M148" s="223"/>
      <c r="N148" s="224"/>
      <c r="O148" s="224"/>
      <c r="P148" s="224"/>
      <c r="Q148" s="224"/>
      <c r="R148" s="224"/>
      <c r="S148" s="224"/>
      <c r="T148" s="225"/>
      <c r="AT148" s="226" t="s">
        <v>152</v>
      </c>
      <c r="AU148" s="226" t="s">
        <v>85</v>
      </c>
      <c r="AV148" s="14" t="s">
        <v>149</v>
      </c>
      <c r="AW148" s="14" t="s">
        <v>31</v>
      </c>
      <c r="AX148" s="14" t="s">
        <v>83</v>
      </c>
      <c r="AY148" s="226" t="s">
        <v>141</v>
      </c>
    </row>
    <row r="149" spans="1:65" s="2" customFormat="1" ht="16.5" customHeight="1" x14ac:dyDescent="0.2">
      <c r="A149" s="34"/>
      <c r="B149" s="35"/>
      <c r="C149" s="186" t="s">
        <v>203</v>
      </c>
      <c r="D149" s="186" t="s">
        <v>143</v>
      </c>
      <c r="E149" s="187" t="s">
        <v>625</v>
      </c>
      <c r="F149" s="188" t="s">
        <v>626</v>
      </c>
      <c r="G149" s="189" t="s">
        <v>146</v>
      </c>
      <c r="H149" s="190">
        <v>78</v>
      </c>
      <c r="I149" s="191"/>
      <c r="J149" s="192">
        <f>ROUND(I149*H149,2)</f>
        <v>0</v>
      </c>
      <c r="K149" s="188" t="s">
        <v>147</v>
      </c>
      <c r="L149" s="193"/>
      <c r="M149" s="194" t="s">
        <v>1</v>
      </c>
      <c r="N149" s="195" t="s">
        <v>40</v>
      </c>
      <c r="O149" s="71"/>
      <c r="P149" s="196">
        <f>O149*H149</f>
        <v>0</v>
      </c>
      <c r="Q149" s="196">
        <v>0.14899999999999999</v>
      </c>
      <c r="R149" s="196">
        <f>Q149*H149</f>
        <v>11.622</v>
      </c>
      <c r="S149" s="196">
        <v>0</v>
      </c>
      <c r="T149" s="197">
        <f>S149*H149</f>
        <v>0</v>
      </c>
      <c r="U149" s="34"/>
      <c r="V149" s="34"/>
      <c r="W149" s="34"/>
      <c r="X149" s="34"/>
      <c r="Y149" s="34"/>
      <c r="Z149" s="34"/>
      <c r="AA149" s="34"/>
      <c r="AB149" s="34"/>
      <c r="AC149" s="34"/>
      <c r="AD149" s="34"/>
      <c r="AE149" s="34"/>
      <c r="AR149" s="198" t="s">
        <v>148</v>
      </c>
      <c r="AT149" s="198" t="s">
        <v>143</v>
      </c>
      <c r="AU149" s="198" t="s">
        <v>85</v>
      </c>
      <c r="AY149" s="17" t="s">
        <v>141</v>
      </c>
      <c r="BE149" s="199">
        <f>IF(N149="základní",J149,0)</f>
        <v>0</v>
      </c>
      <c r="BF149" s="199">
        <f>IF(N149="snížená",J149,0)</f>
        <v>0</v>
      </c>
      <c r="BG149" s="199">
        <f>IF(N149="zákl. přenesená",J149,0)</f>
        <v>0</v>
      </c>
      <c r="BH149" s="199">
        <f>IF(N149="sníž. přenesená",J149,0)</f>
        <v>0</v>
      </c>
      <c r="BI149" s="199">
        <f>IF(N149="nulová",J149,0)</f>
        <v>0</v>
      </c>
      <c r="BJ149" s="17" t="s">
        <v>83</v>
      </c>
      <c r="BK149" s="199">
        <f>ROUND(I149*H149,2)</f>
        <v>0</v>
      </c>
      <c r="BL149" s="17" t="s">
        <v>149</v>
      </c>
      <c r="BM149" s="198" t="s">
        <v>1077</v>
      </c>
    </row>
    <row r="150" spans="1:65" s="2" customFormat="1" x14ac:dyDescent="0.2">
      <c r="A150" s="34"/>
      <c r="B150" s="35"/>
      <c r="C150" s="36"/>
      <c r="D150" s="200" t="s">
        <v>151</v>
      </c>
      <c r="E150" s="36"/>
      <c r="F150" s="201" t="s">
        <v>626</v>
      </c>
      <c r="G150" s="36"/>
      <c r="H150" s="36"/>
      <c r="I150" s="202"/>
      <c r="J150" s="36"/>
      <c r="K150" s="36"/>
      <c r="L150" s="39"/>
      <c r="M150" s="203"/>
      <c r="N150" s="204"/>
      <c r="O150" s="71"/>
      <c r="P150" s="71"/>
      <c r="Q150" s="71"/>
      <c r="R150" s="71"/>
      <c r="S150" s="71"/>
      <c r="T150" s="72"/>
      <c r="U150" s="34"/>
      <c r="V150" s="34"/>
      <c r="W150" s="34"/>
      <c r="X150" s="34"/>
      <c r="Y150" s="34"/>
      <c r="Z150" s="34"/>
      <c r="AA150" s="34"/>
      <c r="AB150" s="34"/>
      <c r="AC150" s="34"/>
      <c r="AD150" s="34"/>
      <c r="AE150" s="34"/>
      <c r="AT150" s="17" t="s">
        <v>151</v>
      </c>
      <c r="AU150" s="17" t="s">
        <v>85</v>
      </c>
    </row>
    <row r="151" spans="1:65" s="15" customFormat="1" ht="20" x14ac:dyDescent="0.2">
      <c r="B151" s="227"/>
      <c r="C151" s="228"/>
      <c r="D151" s="200" t="s">
        <v>152</v>
      </c>
      <c r="E151" s="229" t="s">
        <v>1</v>
      </c>
      <c r="F151" s="230" t="s">
        <v>1078</v>
      </c>
      <c r="G151" s="228"/>
      <c r="H151" s="229" t="s">
        <v>1</v>
      </c>
      <c r="I151" s="231"/>
      <c r="J151" s="228"/>
      <c r="K151" s="228"/>
      <c r="L151" s="232"/>
      <c r="M151" s="233"/>
      <c r="N151" s="234"/>
      <c r="O151" s="234"/>
      <c r="P151" s="234"/>
      <c r="Q151" s="234"/>
      <c r="R151" s="234"/>
      <c r="S151" s="234"/>
      <c r="T151" s="235"/>
      <c r="AT151" s="236" t="s">
        <v>152</v>
      </c>
      <c r="AU151" s="236" t="s">
        <v>85</v>
      </c>
      <c r="AV151" s="15" t="s">
        <v>83</v>
      </c>
      <c r="AW151" s="15" t="s">
        <v>31</v>
      </c>
      <c r="AX151" s="15" t="s">
        <v>75</v>
      </c>
      <c r="AY151" s="236" t="s">
        <v>141</v>
      </c>
    </row>
    <row r="152" spans="1:65" s="13" customFormat="1" x14ac:dyDescent="0.2">
      <c r="B152" s="205"/>
      <c r="C152" s="206"/>
      <c r="D152" s="200" t="s">
        <v>152</v>
      </c>
      <c r="E152" s="207" t="s">
        <v>1</v>
      </c>
      <c r="F152" s="208" t="s">
        <v>793</v>
      </c>
      <c r="G152" s="206"/>
      <c r="H152" s="209">
        <v>78</v>
      </c>
      <c r="I152" s="210"/>
      <c r="J152" s="206"/>
      <c r="K152" s="206"/>
      <c r="L152" s="211"/>
      <c r="M152" s="212"/>
      <c r="N152" s="213"/>
      <c r="O152" s="213"/>
      <c r="P152" s="213"/>
      <c r="Q152" s="213"/>
      <c r="R152" s="213"/>
      <c r="S152" s="213"/>
      <c r="T152" s="214"/>
      <c r="AT152" s="215" t="s">
        <v>152</v>
      </c>
      <c r="AU152" s="215" t="s">
        <v>85</v>
      </c>
      <c r="AV152" s="13" t="s">
        <v>85</v>
      </c>
      <c r="AW152" s="13" t="s">
        <v>31</v>
      </c>
      <c r="AX152" s="13" t="s">
        <v>75</v>
      </c>
      <c r="AY152" s="215" t="s">
        <v>141</v>
      </c>
    </row>
    <row r="153" spans="1:65" s="14" customFormat="1" x14ac:dyDescent="0.2">
      <c r="B153" s="216"/>
      <c r="C153" s="217"/>
      <c r="D153" s="200" t="s">
        <v>152</v>
      </c>
      <c r="E153" s="218" t="s">
        <v>1</v>
      </c>
      <c r="F153" s="219" t="s">
        <v>156</v>
      </c>
      <c r="G153" s="217"/>
      <c r="H153" s="220">
        <v>78</v>
      </c>
      <c r="I153" s="221"/>
      <c r="J153" s="217"/>
      <c r="K153" s="217"/>
      <c r="L153" s="222"/>
      <c r="M153" s="223"/>
      <c r="N153" s="224"/>
      <c r="O153" s="224"/>
      <c r="P153" s="224"/>
      <c r="Q153" s="224"/>
      <c r="R153" s="224"/>
      <c r="S153" s="224"/>
      <c r="T153" s="225"/>
      <c r="AT153" s="226" t="s">
        <v>152</v>
      </c>
      <c r="AU153" s="226" t="s">
        <v>85</v>
      </c>
      <c r="AV153" s="14" t="s">
        <v>149</v>
      </c>
      <c r="AW153" s="14" t="s">
        <v>31</v>
      </c>
      <c r="AX153" s="14" t="s">
        <v>83</v>
      </c>
      <c r="AY153" s="226" t="s">
        <v>141</v>
      </c>
    </row>
    <row r="154" spans="1:65" s="2" customFormat="1" ht="16.5" customHeight="1" x14ac:dyDescent="0.2">
      <c r="A154" s="34"/>
      <c r="B154" s="35"/>
      <c r="C154" s="186" t="s">
        <v>148</v>
      </c>
      <c r="D154" s="186" t="s">
        <v>143</v>
      </c>
      <c r="E154" s="187" t="s">
        <v>631</v>
      </c>
      <c r="F154" s="188" t="s">
        <v>632</v>
      </c>
      <c r="G154" s="189" t="s">
        <v>146</v>
      </c>
      <c r="H154" s="190">
        <v>156</v>
      </c>
      <c r="I154" s="191"/>
      <c r="J154" s="192">
        <f>ROUND(I154*H154,2)</f>
        <v>0</v>
      </c>
      <c r="K154" s="188" t="s">
        <v>147</v>
      </c>
      <c r="L154" s="193"/>
      <c r="M154" s="194" t="s">
        <v>1</v>
      </c>
      <c r="N154" s="195" t="s">
        <v>40</v>
      </c>
      <c r="O154" s="71"/>
      <c r="P154" s="196">
        <f>O154*H154</f>
        <v>0</v>
      </c>
      <c r="Q154" s="196">
        <v>4.7E-2</v>
      </c>
      <c r="R154" s="196">
        <f>Q154*H154</f>
        <v>7.3319999999999999</v>
      </c>
      <c r="S154" s="196">
        <v>0</v>
      </c>
      <c r="T154" s="197">
        <f>S154*H154</f>
        <v>0</v>
      </c>
      <c r="U154" s="34"/>
      <c r="V154" s="34"/>
      <c r="W154" s="34"/>
      <c r="X154" s="34"/>
      <c r="Y154" s="34"/>
      <c r="Z154" s="34"/>
      <c r="AA154" s="34"/>
      <c r="AB154" s="34"/>
      <c r="AC154" s="34"/>
      <c r="AD154" s="34"/>
      <c r="AE154" s="34"/>
      <c r="AR154" s="198" t="s">
        <v>148</v>
      </c>
      <c r="AT154" s="198" t="s">
        <v>143</v>
      </c>
      <c r="AU154" s="198" t="s">
        <v>85</v>
      </c>
      <c r="AY154" s="17" t="s">
        <v>141</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149</v>
      </c>
      <c r="BM154" s="198" t="s">
        <v>1079</v>
      </c>
    </row>
    <row r="155" spans="1:65" s="2" customFormat="1" x14ac:dyDescent="0.2">
      <c r="A155" s="34"/>
      <c r="B155" s="35"/>
      <c r="C155" s="36"/>
      <c r="D155" s="200" t="s">
        <v>151</v>
      </c>
      <c r="E155" s="36"/>
      <c r="F155" s="201" t="s">
        <v>632</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151</v>
      </c>
      <c r="AU155" s="17" t="s">
        <v>85</v>
      </c>
    </row>
    <row r="156" spans="1:65" s="15" customFormat="1" x14ac:dyDescent="0.2">
      <c r="B156" s="227"/>
      <c r="C156" s="228"/>
      <c r="D156" s="200" t="s">
        <v>152</v>
      </c>
      <c r="E156" s="229" t="s">
        <v>1</v>
      </c>
      <c r="F156" s="230" t="s">
        <v>1080</v>
      </c>
      <c r="G156" s="228"/>
      <c r="H156" s="229" t="s">
        <v>1</v>
      </c>
      <c r="I156" s="231"/>
      <c r="J156" s="228"/>
      <c r="K156" s="228"/>
      <c r="L156" s="232"/>
      <c r="M156" s="233"/>
      <c r="N156" s="234"/>
      <c r="O156" s="234"/>
      <c r="P156" s="234"/>
      <c r="Q156" s="234"/>
      <c r="R156" s="234"/>
      <c r="S156" s="234"/>
      <c r="T156" s="235"/>
      <c r="AT156" s="236" t="s">
        <v>152</v>
      </c>
      <c r="AU156" s="236" t="s">
        <v>85</v>
      </c>
      <c r="AV156" s="15" t="s">
        <v>83</v>
      </c>
      <c r="AW156" s="15" t="s">
        <v>31</v>
      </c>
      <c r="AX156" s="15" t="s">
        <v>75</v>
      </c>
      <c r="AY156" s="236" t="s">
        <v>141</v>
      </c>
    </row>
    <row r="157" spans="1:65" s="13" customFormat="1" x14ac:dyDescent="0.2">
      <c r="B157" s="205"/>
      <c r="C157" s="206"/>
      <c r="D157" s="200" t="s">
        <v>152</v>
      </c>
      <c r="E157" s="207" t="s">
        <v>1</v>
      </c>
      <c r="F157" s="208" t="s">
        <v>1081</v>
      </c>
      <c r="G157" s="206"/>
      <c r="H157" s="209">
        <v>156</v>
      </c>
      <c r="I157" s="210"/>
      <c r="J157" s="206"/>
      <c r="K157" s="206"/>
      <c r="L157" s="211"/>
      <c r="M157" s="212"/>
      <c r="N157" s="213"/>
      <c r="O157" s="213"/>
      <c r="P157" s="213"/>
      <c r="Q157" s="213"/>
      <c r="R157" s="213"/>
      <c r="S157" s="213"/>
      <c r="T157" s="214"/>
      <c r="AT157" s="215" t="s">
        <v>152</v>
      </c>
      <c r="AU157" s="215" t="s">
        <v>85</v>
      </c>
      <c r="AV157" s="13" t="s">
        <v>85</v>
      </c>
      <c r="AW157" s="13" t="s">
        <v>31</v>
      </c>
      <c r="AX157" s="13" t="s">
        <v>75</v>
      </c>
      <c r="AY157" s="215" t="s">
        <v>141</v>
      </c>
    </row>
    <row r="158" spans="1:65" s="14" customFormat="1" x14ac:dyDescent="0.2">
      <c r="B158" s="216"/>
      <c r="C158" s="217"/>
      <c r="D158" s="200" t="s">
        <v>152</v>
      </c>
      <c r="E158" s="218" t="s">
        <v>1</v>
      </c>
      <c r="F158" s="219" t="s">
        <v>156</v>
      </c>
      <c r="G158" s="217"/>
      <c r="H158" s="220">
        <v>156</v>
      </c>
      <c r="I158" s="221"/>
      <c r="J158" s="217"/>
      <c r="K158" s="217"/>
      <c r="L158" s="222"/>
      <c r="M158" s="223"/>
      <c r="N158" s="224"/>
      <c r="O158" s="224"/>
      <c r="P158" s="224"/>
      <c r="Q158" s="224"/>
      <c r="R158" s="224"/>
      <c r="S158" s="224"/>
      <c r="T158" s="225"/>
      <c r="AT158" s="226" t="s">
        <v>152</v>
      </c>
      <c r="AU158" s="226" t="s">
        <v>85</v>
      </c>
      <c r="AV158" s="14" t="s">
        <v>149</v>
      </c>
      <c r="AW158" s="14" t="s">
        <v>31</v>
      </c>
      <c r="AX158" s="14" t="s">
        <v>83</v>
      </c>
      <c r="AY158" s="226" t="s">
        <v>141</v>
      </c>
    </row>
    <row r="159" spans="1:65" s="2" customFormat="1" ht="16.5" customHeight="1" x14ac:dyDescent="0.2">
      <c r="A159" s="34"/>
      <c r="B159" s="35"/>
      <c r="C159" s="186" t="s">
        <v>216</v>
      </c>
      <c r="D159" s="186" t="s">
        <v>143</v>
      </c>
      <c r="E159" s="187" t="s">
        <v>569</v>
      </c>
      <c r="F159" s="188" t="s">
        <v>570</v>
      </c>
      <c r="G159" s="189" t="s">
        <v>189</v>
      </c>
      <c r="H159" s="190">
        <v>19.805</v>
      </c>
      <c r="I159" s="191"/>
      <c r="J159" s="192">
        <f>ROUND(I159*H159,2)</f>
        <v>0</v>
      </c>
      <c r="K159" s="188" t="s">
        <v>147</v>
      </c>
      <c r="L159" s="193"/>
      <c r="M159" s="194" t="s">
        <v>1</v>
      </c>
      <c r="N159" s="195" t="s">
        <v>40</v>
      </c>
      <c r="O159" s="71"/>
      <c r="P159" s="196">
        <f>O159*H159</f>
        <v>0</v>
      </c>
      <c r="Q159" s="196">
        <v>1</v>
      </c>
      <c r="R159" s="196">
        <f>Q159*H159</f>
        <v>19.805</v>
      </c>
      <c r="S159" s="196">
        <v>0</v>
      </c>
      <c r="T159" s="197">
        <f>S159*H159</f>
        <v>0</v>
      </c>
      <c r="U159" s="34"/>
      <c r="V159" s="34"/>
      <c r="W159" s="34"/>
      <c r="X159" s="34"/>
      <c r="Y159" s="34"/>
      <c r="Z159" s="34"/>
      <c r="AA159" s="34"/>
      <c r="AB159" s="34"/>
      <c r="AC159" s="34"/>
      <c r="AD159" s="34"/>
      <c r="AE159" s="34"/>
      <c r="AR159" s="198" t="s">
        <v>148</v>
      </c>
      <c r="AT159" s="198" t="s">
        <v>143</v>
      </c>
      <c r="AU159" s="198" t="s">
        <v>85</v>
      </c>
      <c r="AY159" s="17" t="s">
        <v>141</v>
      </c>
      <c r="BE159" s="199">
        <f>IF(N159="základní",J159,0)</f>
        <v>0</v>
      </c>
      <c r="BF159" s="199">
        <f>IF(N159="snížená",J159,0)</f>
        <v>0</v>
      </c>
      <c r="BG159" s="199">
        <f>IF(N159="zákl. přenesená",J159,0)</f>
        <v>0</v>
      </c>
      <c r="BH159" s="199">
        <f>IF(N159="sníž. přenesená",J159,0)</f>
        <v>0</v>
      </c>
      <c r="BI159" s="199">
        <f>IF(N159="nulová",J159,0)</f>
        <v>0</v>
      </c>
      <c r="BJ159" s="17" t="s">
        <v>83</v>
      </c>
      <c r="BK159" s="199">
        <f>ROUND(I159*H159,2)</f>
        <v>0</v>
      </c>
      <c r="BL159" s="17" t="s">
        <v>149</v>
      </c>
      <c r="BM159" s="198" t="s">
        <v>1082</v>
      </c>
    </row>
    <row r="160" spans="1:65" s="2" customFormat="1" x14ac:dyDescent="0.2">
      <c r="A160" s="34"/>
      <c r="B160" s="35"/>
      <c r="C160" s="36"/>
      <c r="D160" s="200" t="s">
        <v>151</v>
      </c>
      <c r="E160" s="36"/>
      <c r="F160" s="201" t="s">
        <v>570</v>
      </c>
      <c r="G160" s="36"/>
      <c r="H160" s="36"/>
      <c r="I160" s="202"/>
      <c r="J160" s="36"/>
      <c r="K160" s="36"/>
      <c r="L160" s="39"/>
      <c r="M160" s="203"/>
      <c r="N160" s="204"/>
      <c r="O160" s="71"/>
      <c r="P160" s="71"/>
      <c r="Q160" s="71"/>
      <c r="R160" s="71"/>
      <c r="S160" s="71"/>
      <c r="T160" s="72"/>
      <c r="U160" s="34"/>
      <c r="V160" s="34"/>
      <c r="W160" s="34"/>
      <c r="X160" s="34"/>
      <c r="Y160" s="34"/>
      <c r="Z160" s="34"/>
      <c r="AA160" s="34"/>
      <c r="AB160" s="34"/>
      <c r="AC160" s="34"/>
      <c r="AD160" s="34"/>
      <c r="AE160" s="34"/>
      <c r="AT160" s="17" t="s">
        <v>151</v>
      </c>
      <c r="AU160" s="17" t="s">
        <v>85</v>
      </c>
    </row>
    <row r="161" spans="1:65" s="15" customFormat="1" x14ac:dyDescent="0.2">
      <c r="B161" s="227"/>
      <c r="C161" s="228"/>
      <c r="D161" s="200" t="s">
        <v>152</v>
      </c>
      <c r="E161" s="229" t="s">
        <v>1</v>
      </c>
      <c r="F161" s="230" t="s">
        <v>572</v>
      </c>
      <c r="G161" s="228"/>
      <c r="H161" s="229" t="s">
        <v>1</v>
      </c>
      <c r="I161" s="231"/>
      <c r="J161" s="228"/>
      <c r="K161" s="228"/>
      <c r="L161" s="232"/>
      <c r="M161" s="233"/>
      <c r="N161" s="234"/>
      <c r="O161" s="234"/>
      <c r="P161" s="234"/>
      <c r="Q161" s="234"/>
      <c r="R161" s="234"/>
      <c r="S161" s="234"/>
      <c r="T161" s="235"/>
      <c r="AT161" s="236" t="s">
        <v>152</v>
      </c>
      <c r="AU161" s="236" t="s">
        <v>85</v>
      </c>
      <c r="AV161" s="15" t="s">
        <v>83</v>
      </c>
      <c r="AW161" s="15" t="s">
        <v>31</v>
      </c>
      <c r="AX161" s="15" t="s">
        <v>75</v>
      </c>
      <c r="AY161" s="236" t="s">
        <v>141</v>
      </c>
    </row>
    <row r="162" spans="1:65" s="15" customFormat="1" x14ac:dyDescent="0.2">
      <c r="B162" s="227"/>
      <c r="C162" s="228"/>
      <c r="D162" s="200" t="s">
        <v>152</v>
      </c>
      <c r="E162" s="229" t="s">
        <v>1</v>
      </c>
      <c r="F162" s="230" t="s">
        <v>1083</v>
      </c>
      <c r="G162" s="228"/>
      <c r="H162" s="229" t="s">
        <v>1</v>
      </c>
      <c r="I162" s="231"/>
      <c r="J162" s="228"/>
      <c r="K162" s="228"/>
      <c r="L162" s="232"/>
      <c r="M162" s="233"/>
      <c r="N162" s="234"/>
      <c r="O162" s="234"/>
      <c r="P162" s="234"/>
      <c r="Q162" s="234"/>
      <c r="R162" s="234"/>
      <c r="S162" s="234"/>
      <c r="T162" s="235"/>
      <c r="AT162" s="236" t="s">
        <v>152</v>
      </c>
      <c r="AU162" s="236" t="s">
        <v>85</v>
      </c>
      <c r="AV162" s="15" t="s">
        <v>83</v>
      </c>
      <c r="AW162" s="15" t="s">
        <v>31</v>
      </c>
      <c r="AX162" s="15" t="s">
        <v>75</v>
      </c>
      <c r="AY162" s="236" t="s">
        <v>141</v>
      </c>
    </row>
    <row r="163" spans="1:65" s="13" customFormat="1" x14ac:dyDescent="0.2">
      <c r="B163" s="205"/>
      <c r="C163" s="206"/>
      <c r="D163" s="200" t="s">
        <v>152</v>
      </c>
      <c r="E163" s="207" t="s">
        <v>1</v>
      </c>
      <c r="F163" s="208" t="s">
        <v>1084</v>
      </c>
      <c r="G163" s="206"/>
      <c r="H163" s="209">
        <v>15.053000000000001</v>
      </c>
      <c r="I163" s="210"/>
      <c r="J163" s="206"/>
      <c r="K163" s="206"/>
      <c r="L163" s="211"/>
      <c r="M163" s="212"/>
      <c r="N163" s="213"/>
      <c r="O163" s="213"/>
      <c r="P163" s="213"/>
      <c r="Q163" s="213"/>
      <c r="R163" s="213"/>
      <c r="S163" s="213"/>
      <c r="T163" s="214"/>
      <c r="AT163" s="215" t="s">
        <v>152</v>
      </c>
      <c r="AU163" s="215" t="s">
        <v>85</v>
      </c>
      <c r="AV163" s="13" t="s">
        <v>85</v>
      </c>
      <c r="AW163" s="13" t="s">
        <v>31</v>
      </c>
      <c r="AX163" s="13" t="s">
        <v>75</v>
      </c>
      <c r="AY163" s="215" t="s">
        <v>141</v>
      </c>
    </row>
    <row r="164" spans="1:65" s="15" customFormat="1" x14ac:dyDescent="0.2">
      <c r="B164" s="227"/>
      <c r="C164" s="228"/>
      <c r="D164" s="200" t="s">
        <v>152</v>
      </c>
      <c r="E164" s="229" t="s">
        <v>1</v>
      </c>
      <c r="F164" s="230" t="s">
        <v>1085</v>
      </c>
      <c r="G164" s="228"/>
      <c r="H164" s="229" t="s">
        <v>1</v>
      </c>
      <c r="I164" s="231"/>
      <c r="J164" s="228"/>
      <c r="K164" s="228"/>
      <c r="L164" s="232"/>
      <c r="M164" s="233"/>
      <c r="N164" s="234"/>
      <c r="O164" s="234"/>
      <c r="P164" s="234"/>
      <c r="Q164" s="234"/>
      <c r="R164" s="234"/>
      <c r="S164" s="234"/>
      <c r="T164" s="235"/>
      <c r="AT164" s="236" t="s">
        <v>152</v>
      </c>
      <c r="AU164" s="236" t="s">
        <v>85</v>
      </c>
      <c r="AV164" s="15" t="s">
        <v>83</v>
      </c>
      <c r="AW164" s="15" t="s">
        <v>31</v>
      </c>
      <c r="AX164" s="15" t="s">
        <v>75</v>
      </c>
      <c r="AY164" s="236" t="s">
        <v>141</v>
      </c>
    </row>
    <row r="165" spans="1:65" s="13" customFormat="1" x14ac:dyDescent="0.2">
      <c r="B165" s="205"/>
      <c r="C165" s="206"/>
      <c r="D165" s="200" t="s">
        <v>152</v>
      </c>
      <c r="E165" s="207" t="s">
        <v>1</v>
      </c>
      <c r="F165" s="208" t="s">
        <v>1086</v>
      </c>
      <c r="G165" s="206"/>
      <c r="H165" s="209">
        <v>4.7519999999999998</v>
      </c>
      <c r="I165" s="210"/>
      <c r="J165" s="206"/>
      <c r="K165" s="206"/>
      <c r="L165" s="211"/>
      <c r="M165" s="212"/>
      <c r="N165" s="213"/>
      <c r="O165" s="213"/>
      <c r="P165" s="213"/>
      <c r="Q165" s="213"/>
      <c r="R165" s="213"/>
      <c r="S165" s="213"/>
      <c r="T165" s="214"/>
      <c r="AT165" s="215" t="s">
        <v>152</v>
      </c>
      <c r="AU165" s="215" t="s">
        <v>85</v>
      </c>
      <c r="AV165" s="13" t="s">
        <v>85</v>
      </c>
      <c r="AW165" s="13" t="s">
        <v>31</v>
      </c>
      <c r="AX165" s="13" t="s">
        <v>75</v>
      </c>
      <c r="AY165" s="215" t="s">
        <v>141</v>
      </c>
    </row>
    <row r="166" spans="1:65" s="14" customFormat="1" x14ac:dyDescent="0.2">
      <c r="B166" s="216"/>
      <c r="C166" s="217"/>
      <c r="D166" s="200" t="s">
        <v>152</v>
      </c>
      <c r="E166" s="218" t="s">
        <v>1</v>
      </c>
      <c r="F166" s="219" t="s">
        <v>156</v>
      </c>
      <c r="G166" s="217"/>
      <c r="H166" s="220">
        <v>19.805</v>
      </c>
      <c r="I166" s="221"/>
      <c r="J166" s="217"/>
      <c r="K166" s="217"/>
      <c r="L166" s="222"/>
      <c r="M166" s="223"/>
      <c r="N166" s="224"/>
      <c r="O166" s="224"/>
      <c r="P166" s="224"/>
      <c r="Q166" s="224"/>
      <c r="R166" s="224"/>
      <c r="S166" s="224"/>
      <c r="T166" s="225"/>
      <c r="AT166" s="226" t="s">
        <v>152</v>
      </c>
      <c r="AU166" s="226" t="s">
        <v>85</v>
      </c>
      <c r="AV166" s="14" t="s">
        <v>149</v>
      </c>
      <c r="AW166" s="14" t="s">
        <v>31</v>
      </c>
      <c r="AX166" s="14" t="s">
        <v>83</v>
      </c>
      <c r="AY166" s="226" t="s">
        <v>141</v>
      </c>
    </row>
    <row r="167" spans="1:65" s="2" customFormat="1" ht="24.15" customHeight="1" x14ac:dyDescent="0.2">
      <c r="A167" s="34"/>
      <c r="B167" s="35"/>
      <c r="C167" s="186" t="s">
        <v>226</v>
      </c>
      <c r="D167" s="186" t="s">
        <v>143</v>
      </c>
      <c r="E167" s="187" t="s">
        <v>635</v>
      </c>
      <c r="F167" s="188" t="s">
        <v>636</v>
      </c>
      <c r="G167" s="189" t="s">
        <v>189</v>
      </c>
      <c r="H167" s="190">
        <v>27.506</v>
      </c>
      <c r="I167" s="191"/>
      <c r="J167" s="192">
        <f>ROUND(I167*H167,2)</f>
        <v>0</v>
      </c>
      <c r="K167" s="188" t="s">
        <v>147</v>
      </c>
      <c r="L167" s="193"/>
      <c r="M167" s="194" t="s">
        <v>1</v>
      </c>
      <c r="N167" s="195" t="s">
        <v>40</v>
      </c>
      <c r="O167" s="71"/>
      <c r="P167" s="196">
        <f>O167*H167</f>
        <v>0</v>
      </c>
      <c r="Q167" s="196">
        <v>1</v>
      </c>
      <c r="R167" s="196">
        <f>Q167*H167</f>
        <v>27.506</v>
      </c>
      <c r="S167" s="196">
        <v>0</v>
      </c>
      <c r="T167" s="197">
        <f>S167*H167</f>
        <v>0</v>
      </c>
      <c r="U167" s="34"/>
      <c r="V167" s="34"/>
      <c r="W167" s="34"/>
      <c r="X167" s="34"/>
      <c r="Y167" s="34"/>
      <c r="Z167" s="34"/>
      <c r="AA167" s="34"/>
      <c r="AB167" s="34"/>
      <c r="AC167" s="34"/>
      <c r="AD167" s="34"/>
      <c r="AE167" s="34"/>
      <c r="AR167" s="198" t="s">
        <v>148</v>
      </c>
      <c r="AT167" s="198" t="s">
        <v>143</v>
      </c>
      <c r="AU167" s="198" t="s">
        <v>85</v>
      </c>
      <c r="AY167" s="17" t="s">
        <v>141</v>
      </c>
      <c r="BE167" s="199">
        <f>IF(N167="základní",J167,0)</f>
        <v>0</v>
      </c>
      <c r="BF167" s="199">
        <f>IF(N167="snížená",J167,0)</f>
        <v>0</v>
      </c>
      <c r="BG167" s="199">
        <f>IF(N167="zákl. přenesená",J167,0)</f>
        <v>0</v>
      </c>
      <c r="BH167" s="199">
        <f>IF(N167="sníž. přenesená",J167,0)</f>
        <v>0</v>
      </c>
      <c r="BI167" s="199">
        <f>IF(N167="nulová",J167,0)</f>
        <v>0</v>
      </c>
      <c r="BJ167" s="17" t="s">
        <v>83</v>
      </c>
      <c r="BK167" s="199">
        <f>ROUND(I167*H167,2)</f>
        <v>0</v>
      </c>
      <c r="BL167" s="17" t="s">
        <v>149</v>
      </c>
      <c r="BM167" s="198" t="s">
        <v>1087</v>
      </c>
    </row>
    <row r="168" spans="1:65" s="2" customFormat="1" x14ac:dyDescent="0.2">
      <c r="A168" s="34"/>
      <c r="B168" s="35"/>
      <c r="C168" s="36"/>
      <c r="D168" s="200" t="s">
        <v>151</v>
      </c>
      <c r="E168" s="36"/>
      <c r="F168" s="201" t="s">
        <v>636</v>
      </c>
      <c r="G168" s="36"/>
      <c r="H168" s="36"/>
      <c r="I168" s="202"/>
      <c r="J168" s="36"/>
      <c r="K168" s="36"/>
      <c r="L168" s="39"/>
      <c r="M168" s="203"/>
      <c r="N168" s="204"/>
      <c r="O168" s="71"/>
      <c r="P168" s="71"/>
      <c r="Q168" s="71"/>
      <c r="R168" s="71"/>
      <c r="S168" s="71"/>
      <c r="T168" s="72"/>
      <c r="U168" s="34"/>
      <c r="V168" s="34"/>
      <c r="W168" s="34"/>
      <c r="X168" s="34"/>
      <c r="Y168" s="34"/>
      <c r="Z168" s="34"/>
      <c r="AA168" s="34"/>
      <c r="AB168" s="34"/>
      <c r="AC168" s="34"/>
      <c r="AD168" s="34"/>
      <c r="AE168" s="34"/>
      <c r="AT168" s="17" t="s">
        <v>151</v>
      </c>
      <c r="AU168" s="17" t="s">
        <v>85</v>
      </c>
    </row>
    <row r="169" spans="1:65" s="15" customFormat="1" x14ac:dyDescent="0.2">
      <c r="B169" s="227"/>
      <c r="C169" s="228"/>
      <c r="D169" s="200" t="s">
        <v>152</v>
      </c>
      <c r="E169" s="229" t="s">
        <v>1</v>
      </c>
      <c r="F169" s="230" t="s">
        <v>1088</v>
      </c>
      <c r="G169" s="228"/>
      <c r="H169" s="229" t="s">
        <v>1</v>
      </c>
      <c r="I169" s="231"/>
      <c r="J169" s="228"/>
      <c r="K169" s="228"/>
      <c r="L169" s="232"/>
      <c r="M169" s="233"/>
      <c r="N169" s="234"/>
      <c r="O169" s="234"/>
      <c r="P169" s="234"/>
      <c r="Q169" s="234"/>
      <c r="R169" s="234"/>
      <c r="S169" s="234"/>
      <c r="T169" s="235"/>
      <c r="AT169" s="236" t="s">
        <v>152</v>
      </c>
      <c r="AU169" s="236" t="s">
        <v>85</v>
      </c>
      <c r="AV169" s="15" t="s">
        <v>83</v>
      </c>
      <c r="AW169" s="15" t="s">
        <v>31</v>
      </c>
      <c r="AX169" s="15" t="s">
        <v>75</v>
      </c>
      <c r="AY169" s="236" t="s">
        <v>141</v>
      </c>
    </row>
    <row r="170" spans="1:65" s="13" customFormat="1" x14ac:dyDescent="0.2">
      <c r="B170" s="205"/>
      <c r="C170" s="206"/>
      <c r="D170" s="200" t="s">
        <v>152</v>
      </c>
      <c r="E170" s="207" t="s">
        <v>1</v>
      </c>
      <c r="F170" s="208" t="s">
        <v>1089</v>
      </c>
      <c r="G170" s="206"/>
      <c r="H170" s="209">
        <v>20.905999999999999</v>
      </c>
      <c r="I170" s="210"/>
      <c r="J170" s="206"/>
      <c r="K170" s="206"/>
      <c r="L170" s="211"/>
      <c r="M170" s="212"/>
      <c r="N170" s="213"/>
      <c r="O170" s="213"/>
      <c r="P170" s="213"/>
      <c r="Q170" s="213"/>
      <c r="R170" s="213"/>
      <c r="S170" s="213"/>
      <c r="T170" s="214"/>
      <c r="AT170" s="215" t="s">
        <v>152</v>
      </c>
      <c r="AU170" s="215" t="s">
        <v>85</v>
      </c>
      <c r="AV170" s="13" t="s">
        <v>85</v>
      </c>
      <c r="AW170" s="13" t="s">
        <v>31</v>
      </c>
      <c r="AX170" s="13" t="s">
        <v>75</v>
      </c>
      <c r="AY170" s="215" t="s">
        <v>141</v>
      </c>
    </row>
    <row r="171" spans="1:65" s="15" customFormat="1" x14ac:dyDescent="0.2">
      <c r="B171" s="227"/>
      <c r="C171" s="228"/>
      <c r="D171" s="200" t="s">
        <v>152</v>
      </c>
      <c r="E171" s="229" t="s">
        <v>1</v>
      </c>
      <c r="F171" s="230" t="s">
        <v>1085</v>
      </c>
      <c r="G171" s="228"/>
      <c r="H171" s="229" t="s">
        <v>1</v>
      </c>
      <c r="I171" s="231"/>
      <c r="J171" s="228"/>
      <c r="K171" s="228"/>
      <c r="L171" s="232"/>
      <c r="M171" s="233"/>
      <c r="N171" s="234"/>
      <c r="O171" s="234"/>
      <c r="P171" s="234"/>
      <c r="Q171" s="234"/>
      <c r="R171" s="234"/>
      <c r="S171" s="234"/>
      <c r="T171" s="235"/>
      <c r="AT171" s="236" t="s">
        <v>152</v>
      </c>
      <c r="AU171" s="236" t="s">
        <v>85</v>
      </c>
      <c r="AV171" s="15" t="s">
        <v>83</v>
      </c>
      <c r="AW171" s="15" t="s">
        <v>31</v>
      </c>
      <c r="AX171" s="15" t="s">
        <v>75</v>
      </c>
      <c r="AY171" s="236" t="s">
        <v>141</v>
      </c>
    </row>
    <row r="172" spans="1:65" s="13" customFormat="1" x14ac:dyDescent="0.2">
      <c r="B172" s="205"/>
      <c r="C172" s="206"/>
      <c r="D172" s="200" t="s">
        <v>152</v>
      </c>
      <c r="E172" s="207" t="s">
        <v>1</v>
      </c>
      <c r="F172" s="208" t="s">
        <v>1090</v>
      </c>
      <c r="G172" s="206"/>
      <c r="H172" s="209">
        <v>6.6</v>
      </c>
      <c r="I172" s="210"/>
      <c r="J172" s="206"/>
      <c r="K172" s="206"/>
      <c r="L172" s="211"/>
      <c r="M172" s="212"/>
      <c r="N172" s="213"/>
      <c r="O172" s="213"/>
      <c r="P172" s="213"/>
      <c r="Q172" s="213"/>
      <c r="R172" s="213"/>
      <c r="S172" s="213"/>
      <c r="T172" s="214"/>
      <c r="AT172" s="215" t="s">
        <v>152</v>
      </c>
      <c r="AU172" s="215" t="s">
        <v>85</v>
      </c>
      <c r="AV172" s="13" t="s">
        <v>85</v>
      </c>
      <c r="AW172" s="13" t="s">
        <v>31</v>
      </c>
      <c r="AX172" s="13" t="s">
        <v>75</v>
      </c>
      <c r="AY172" s="215" t="s">
        <v>141</v>
      </c>
    </row>
    <row r="173" spans="1:65" s="14" customFormat="1" x14ac:dyDescent="0.2">
      <c r="B173" s="216"/>
      <c r="C173" s="217"/>
      <c r="D173" s="200" t="s">
        <v>152</v>
      </c>
      <c r="E173" s="218" t="s">
        <v>1</v>
      </c>
      <c r="F173" s="219" t="s">
        <v>156</v>
      </c>
      <c r="G173" s="217"/>
      <c r="H173" s="220">
        <v>27.506</v>
      </c>
      <c r="I173" s="221"/>
      <c r="J173" s="217"/>
      <c r="K173" s="217"/>
      <c r="L173" s="222"/>
      <c r="M173" s="223"/>
      <c r="N173" s="224"/>
      <c r="O173" s="224"/>
      <c r="P173" s="224"/>
      <c r="Q173" s="224"/>
      <c r="R173" s="224"/>
      <c r="S173" s="224"/>
      <c r="T173" s="225"/>
      <c r="AT173" s="226" t="s">
        <v>152</v>
      </c>
      <c r="AU173" s="226" t="s">
        <v>85</v>
      </c>
      <c r="AV173" s="14" t="s">
        <v>149</v>
      </c>
      <c r="AW173" s="14" t="s">
        <v>31</v>
      </c>
      <c r="AX173" s="14" t="s">
        <v>83</v>
      </c>
      <c r="AY173" s="226" t="s">
        <v>141</v>
      </c>
    </row>
    <row r="174" spans="1:65" s="2" customFormat="1" ht="21.75" customHeight="1" x14ac:dyDescent="0.2">
      <c r="A174" s="34"/>
      <c r="B174" s="35"/>
      <c r="C174" s="186" t="s">
        <v>234</v>
      </c>
      <c r="D174" s="186" t="s">
        <v>143</v>
      </c>
      <c r="E174" s="187" t="s">
        <v>642</v>
      </c>
      <c r="F174" s="188" t="s">
        <v>643</v>
      </c>
      <c r="G174" s="189" t="s">
        <v>338</v>
      </c>
      <c r="H174" s="190">
        <v>13.78</v>
      </c>
      <c r="I174" s="191"/>
      <c r="J174" s="192">
        <f>ROUND(I174*H174,2)</f>
        <v>0</v>
      </c>
      <c r="K174" s="188" t="s">
        <v>147</v>
      </c>
      <c r="L174" s="193"/>
      <c r="M174" s="194" t="s">
        <v>1</v>
      </c>
      <c r="N174" s="195" t="s">
        <v>40</v>
      </c>
      <c r="O174" s="71"/>
      <c r="P174" s="196">
        <f>O174*H174</f>
        <v>0</v>
      </c>
      <c r="Q174" s="196">
        <v>2.234</v>
      </c>
      <c r="R174" s="196">
        <f>Q174*H174</f>
        <v>30.784519999999997</v>
      </c>
      <c r="S174" s="196">
        <v>0</v>
      </c>
      <c r="T174" s="197">
        <f>S174*H174</f>
        <v>0</v>
      </c>
      <c r="U174" s="34"/>
      <c r="V174" s="34"/>
      <c r="W174" s="34"/>
      <c r="X174" s="34"/>
      <c r="Y174" s="34"/>
      <c r="Z174" s="34"/>
      <c r="AA174" s="34"/>
      <c r="AB174" s="34"/>
      <c r="AC174" s="34"/>
      <c r="AD174" s="34"/>
      <c r="AE174" s="34"/>
      <c r="AR174" s="198" t="s">
        <v>148</v>
      </c>
      <c r="AT174" s="198" t="s">
        <v>143</v>
      </c>
      <c r="AU174" s="198" t="s">
        <v>85</v>
      </c>
      <c r="AY174" s="17" t="s">
        <v>141</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149</v>
      </c>
      <c r="BM174" s="198" t="s">
        <v>1091</v>
      </c>
    </row>
    <row r="175" spans="1:65" s="2" customFormat="1" x14ac:dyDescent="0.2">
      <c r="A175" s="34"/>
      <c r="B175" s="35"/>
      <c r="C175" s="36"/>
      <c r="D175" s="200" t="s">
        <v>151</v>
      </c>
      <c r="E175" s="36"/>
      <c r="F175" s="201" t="s">
        <v>643</v>
      </c>
      <c r="G175" s="36"/>
      <c r="H175" s="36"/>
      <c r="I175" s="202"/>
      <c r="J175" s="36"/>
      <c r="K175" s="36"/>
      <c r="L175" s="39"/>
      <c r="M175" s="203"/>
      <c r="N175" s="204"/>
      <c r="O175" s="71"/>
      <c r="P175" s="71"/>
      <c r="Q175" s="71"/>
      <c r="R175" s="71"/>
      <c r="S175" s="71"/>
      <c r="T175" s="72"/>
      <c r="U175" s="34"/>
      <c r="V175" s="34"/>
      <c r="W175" s="34"/>
      <c r="X175" s="34"/>
      <c r="Y175" s="34"/>
      <c r="Z175" s="34"/>
      <c r="AA175" s="34"/>
      <c r="AB175" s="34"/>
      <c r="AC175" s="34"/>
      <c r="AD175" s="34"/>
      <c r="AE175" s="34"/>
      <c r="AT175" s="17" t="s">
        <v>151</v>
      </c>
      <c r="AU175" s="17" t="s">
        <v>85</v>
      </c>
    </row>
    <row r="176" spans="1:65" s="15" customFormat="1" x14ac:dyDescent="0.2">
      <c r="B176" s="227"/>
      <c r="C176" s="228"/>
      <c r="D176" s="200" t="s">
        <v>152</v>
      </c>
      <c r="E176" s="229" t="s">
        <v>1</v>
      </c>
      <c r="F176" s="230" t="s">
        <v>645</v>
      </c>
      <c r="G176" s="228"/>
      <c r="H176" s="229" t="s">
        <v>1</v>
      </c>
      <c r="I176" s="231"/>
      <c r="J176" s="228"/>
      <c r="K176" s="228"/>
      <c r="L176" s="232"/>
      <c r="M176" s="233"/>
      <c r="N176" s="234"/>
      <c r="O176" s="234"/>
      <c r="P176" s="234"/>
      <c r="Q176" s="234"/>
      <c r="R176" s="234"/>
      <c r="S176" s="234"/>
      <c r="T176" s="235"/>
      <c r="AT176" s="236" t="s">
        <v>152</v>
      </c>
      <c r="AU176" s="236" t="s">
        <v>85</v>
      </c>
      <c r="AV176" s="15" t="s">
        <v>83</v>
      </c>
      <c r="AW176" s="15" t="s">
        <v>31</v>
      </c>
      <c r="AX176" s="15" t="s">
        <v>75</v>
      </c>
      <c r="AY176" s="236" t="s">
        <v>141</v>
      </c>
    </row>
    <row r="177" spans="1:65" s="13" customFormat="1" x14ac:dyDescent="0.2">
      <c r="B177" s="205"/>
      <c r="C177" s="206"/>
      <c r="D177" s="200" t="s">
        <v>152</v>
      </c>
      <c r="E177" s="207" t="s">
        <v>1</v>
      </c>
      <c r="F177" s="208" t="s">
        <v>1092</v>
      </c>
      <c r="G177" s="206"/>
      <c r="H177" s="209">
        <v>4.68</v>
      </c>
      <c r="I177" s="210"/>
      <c r="J177" s="206"/>
      <c r="K177" s="206"/>
      <c r="L177" s="211"/>
      <c r="M177" s="212"/>
      <c r="N177" s="213"/>
      <c r="O177" s="213"/>
      <c r="P177" s="213"/>
      <c r="Q177" s="213"/>
      <c r="R177" s="213"/>
      <c r="S177" s="213"/>
      <c r="T177" s="214"/>
      <c r="AT177" s="215" t="s">
        <v>152</v>
      </c>
      <c r="AU177" s="215" t="s">
        <v>85</v>
      </c>
      <c r="AV177" s="13" t="s">
        <v>85</v>
      </c>
      <c r="AW177" s="13" t="s">
        <v>31</v>
      </c>
      <c r="AX177" s="13" t="s">
        <v>75</v>
      </c>
      <c r="AY177" s="215" t="s">
        <v>141</v>
      </c>
    </row>
    <row r="178" spans="1:65" s="15" customFormat="1" x14ac:dyDescent="0.2">
      <c r="B178" s="227"/>
      <c r="C178" s="228"/>
      <c r="D178" s="200" t="s">
        <v>152</v>
      </c>
      <c r="E178" s="229" t="s">
        <v>1</v>
      </c>
      <c r="F178" s="230" t="s">
        <v>648</v>
      </c>
      <c r="G178" s="228"/>
      <c r="H178" s="229" t="s">
        <v>1</v>
      </c>
      <c r="I178" s="231"/>
      <c r="J178" s="228"/>
      <c r="K178" s="228"/>
      <c r="L178" s="232"/>
      <c r="M178" s="233"/>
      <c r="N178" s="234"/>
      <c r="O178" s="234"/>
      <c r="P178" s="234"/>
      <c r="Q178" s="234"/>
      <c r="R178" s="234"/>
      <c r="S178" s="234"/>
      <c r="T178" s="235"/>
      <c r="AT178" s="236" t="s">
        <v>152</v>
      </c>
      <c r="AU178" s="236" t="s">
        <v>85</v>
      </c>
      <c r="AV178" s="15" t="s">
        <v>83</v>
      </c>
      <c r="AW178" s="15" t="s">
        <v>31</v>
      </c>
      <c r="AX178" s="15" t="s">
        <v>75</v>
      </c>
      <c r="AY178" s="236" t="s">
        <v>141</v>
      </c>
    </row>
    <row r="179" spans="1:65" s="13" customFormat="1" x14ac:dyDescent="0.2">
      <c r="B179" s="205"/>
      <c r="C179" s="206"/>
      <c r="D179" s="200" t="s">
        <v>152</v>
      </c>
      <c r="E179" s="207" t="s">
        <v>1</v>
      </c>
      <c r="F179" s="208" t="s">
        <v>1093</v>
      </c>
      <c r="G179" s="206"/>
      <c r="H179" s="209">
        <v>6.2</v>
      </c>
      <c r="I179" s="210"/>
      <c r="J179" s="206"/>
      <c r="K179" s="206"/>
      <c r="L179" s="211"/>
      <c r="M179" s="212"/>
      <c r="N179" s="213"/>
      <c r="O179" s="213"/>
      <c r="P179" s="213"/>
      <c r="Q179" s="213"/>
      <c r="R179" s="213"/>
      <c r="S179" s="213"/>
      <c r="T179" s="214"/>
      <c r="AT179" s="215" t="s">
        <v>152</v>
      </c>
      <c r="AU179" s="215" t="s">
        <v>85</v>
      </c>
      <c r="AV179" s="13" t="s">
        <v>85</v>
      </c>
      <c r="AW179" s="13" t="s">
        <v>31</v>
      </c>
      <c r="AX179" s="13" t="s">
        <v>75</v>
      </c>
      <c r="AY179" s="215" t="s">
        <v>141</v>
      </c>
    </row>
    <row r="180" spans="1:65" s="15" customFormat="1" x14ac:dyDescent="0.2">
      <c r="B180" s="227"/>
      <c r="C180" s="228"/>
      <c r="D180" s="200" t="s">
        <v>152</v>
      </c>
      <c r="E180" s="229" t="s">
        <v>1</v>
      </c>
      <c r="F180" s="230" t="s">
        <v>1094</v>
      </c>
      <c r="G180" s="228"/>
      <c r="H180" s="229" t="s">
        <v>1</v>
      </c>
      <c r="I180" s="231"/>
      <c r="J180" s="228"/>
      <c r="K180" s="228"/>
      <c r="L180" s="232"/>
      <c r="M180" s="233"/>
      <c r="N180" s="234"/>
      <c r="O180" s="234"/>
      <c r="P180" s="234"/>
      <c r="Q180" s="234"/>
      <c r="R180" s="234"/>
      <c r="S180" s="234"/>
      <c r="T180" s="235"/>
      <c r="AT180" s="236" t="s">
        <v>152</v>
      </c>
      <c r="AU180" s="236" t="s">
        <v>85</v>
      </c>
      <c r="AV180" s="15" t="s">
        <v>83</v>
      </c>
      <c r="AW180" s="15" t="s">
        <v>31</v>
      </c>
      <c r="AX180" s="15" t="s">
        <v>75</v>
      </c>
      <c r="AY180" s="236" t="s">
        <v>141</v>
      </c>
    </row>
    <row r="181" spans="1:65" s="13" customFormat="1" x14ac:dyDescent="0.2">
      <c r="B181" s="205"/>
      <c r="C181" s="206"/>
      <c r="D181" s="200" t="s">
        <v>152</v>
      </c>
      <c r="E181" s="207" t="s">
        <v>1</v>
      </c>
      <c r="F181" s="208" t="s">
        <v>1095</v>
      </c>
      <c r="G181" s="206"/>
      <c r="H181" s="209">
        <v>0.2</v>
      </c>
      <c r="I181" s="210"/>
      <c r="J181" s="206"/>
      <c r="K181" s="206"/>
      <c r="L181" s="211"/>
      <c r="M181" s="212"/>
      <c r="N181" s="213"/>
      <c r="O181" s="213"/>
      <c r="P181" s="213"/>
      <c r="Q181" s="213"/>
      <c r="R181" s="213"/>
      <c r="S181" s="213"/>
      <c r="T181" s="214"/>
      <c r="AT181" s="215" t="s">
        <v>152</v>
      </c>
      <c r="AU181" s="215" t="s">
        <v>85</v>
      </c>
      <c r="AV181" s="13" t="s">
        <v>85</v>
      </c>
      <c r="AW181" s="13" t="s">
        <v>31</v>
      </c>
      <c r="AX181" s="13" t="s">
        <v>75</v>
      </c>
      <c r="AY181" s="215" t="s">
        <v>141</v>
      </c>
    </row>
    <row r="182" spans="1:65" s="15" customFormat="1" x14ac:dyDescent="0.2">
      <c r="B182" s="227"/>
      <c r="C182" s="228"/>
      <c r="D182" s="200" t="s">
        <v>152</v>
      </c>
      <c r="E182" s="229" t="s">
        <v>1</v>
      </c>
      <c r="F182" s="230" t="s">
        <v>1096</v>
      </c>
      <c r="G182" s="228"/>
      <c r="H182" s="229" t="s">
        <v>1</v>
      </c>
      <c r="I182" s="231"/>
      <c r="J182" s="228"/>
      <c r="K182" s="228"/>
      <c r="L182" s="232"/>
      <c r="M182" s="233"/>
      <c r="N182" s="234"/>
      <c r="O182" s="234"/>
      <c r="P182" s="234"/>
      <c r="Q182" s="234"/>
      <c r="R182" s="234"/>
      <c r="S182" s="234"/>
      <c r="T182" s="235"/>
      <c r="AT182" s="236" t="s">
        <v>152</v>
      </c>
      <c r="AU182" s="236" t="s">
        <v>85</v>
      </c>
      <c r="AV182" s="15" t="s">
        <v>83</v>
      </c>
      <c r="AW182" s="15" t="s">
        <v>31</v>
      </c>
      <c r="AX182" s="15" t="s">
        <v>75</v>
      </c>
      <c r="AY182" s="236" t="s">
        <v>141</v>
      </c>
    </row>
    <row r="183" spans="1:65" s="13" customFormat="1" x14ac:dyDescent="0.2">
      <c r="B183" s="205"/>
      <c r="C183" s="206"/>
      <c r="D183" s="200" t="s">
        <v>152</v>
      </c>
      <c r="E183" s="207" t="s">
        <v>1</v>
      </c>
      <c r="F183" s="208" t="s">
        <v>1097</v>
      </c>
      <c r="G183" s="206"/>
      <c r="H183" s="209">
        <v>2.7</v>
      </c>
      <c r="I183" s="210"/>
      <c r="J183" s="206"/>
      <c r="K183" s="206"/>
      <c r="L183" s="211"/>
      <c r="M183" s="212"/>
      <c r="N183" s="213"/>
      <c r="O183" s="213"/>
      <c r="P183" s="213"/>
      <c r="Q183" s="213"/>
      <c r="R183" s="213"/>
      <c r="S183" s="213"/>
      <c r="T183" s="214"/>
      <c r="AT183" s="215" t="s">
        <v>152</v>
      </c>
      <c r="AU183" s="215" t="s">
        <v>85</v>
      </c>
      <c r="AV183" s="13" t="s">
        <v>85</v>
      </c>
      <c r="AW183" s="13" t="s">
        <v>31</v>
      </c>
      <c r="AX183" s="13" t="s">
        <v>75</v>
      </c>
      <c r="AY183" s="215" t="s">
        <v>141</v>
      </c>
    </row>
    <row r="184" spans="1:65" s="14" customFormat="1" x14ac:dyDescent="0.2">
      <c r="B184" s="216"/>
      <c r="C184" s="217"/>
      <c r="D184" s="200" t="s">
        <v>152</v>
      </c>
      <c r="E184" s="218" t="s">
        <v>1</v>
      </c>
      <c r="F184" s="219" t="s">
        <v>156</v>
      </c>
      <c r="G184" s="217"/>
      <c r="H184" s="220">
        <v>13.78</v>
      </c>
      <c r="I184" s="221"/>
      <c r="J184" s="217"/>
      <c r="K184" s="217"/>
      <c r="L184" s="222"/>
      <c r="M184" s="223"/>
      <c r="N184" s="224"/>
      <c r="O184" s="224"/>
      <c r="P184" s="224"/>
      <c r="Q184" s="224"/>
      <c r="R184" s="224"/>
      <c r="S184" s="224"/>
      <c r="T184" s="225"/>
      <c r="AT184" s="226" t="s">
        <v>152</v>
      </c>
      <c r="AU184" s="226" t="s">
        <v>85</v>
      </c>
      <c r="AV184" s="14" t="s">
        <v>149</v>
      </c>
      <c r="AW184" s="14" t="s">
        <v>31</v>
      </c>
      <c r="AX184" s="14" t="s">
        <v>83</v>
      </c>
      <c r="AY184" s="226" t="s">
        <v>141</v>
      </c>
    </row>
    <row r="185" spans="1:65" s="2" customFormat="1" ht="16.5" customHeight="1" x14ac:dyDescent="0.2">
      <c r="A185" s="34"/>
      <c r="B185" s="35"/>
      <c r="C185" s="186" t="s">
        <v>240</v>
      </c>
      <c r="D185" s="186" t="s">
        <v>143</v>
      </c>
      <c r="E185" s="187" t="s">
        <v>651</v>
      </c>
      <c r="F185" s="188" t="s">
        <v>652</v>
      </c>
      <c r="G185" s="189" t="s">
        <v>243</v>
      </c>
      <c r="H185" s="190">
        <v>155</v>
      </c>
      <c r="I185" s="191"/>
      <c r="J185" s="192">
        <f>ROUND(I185*H185,2)</f>
        <v>0</v>
      </c>
      <c r="K185" s="188" t="s">
        <v>147</v>
      </c>
      <c r="L185" s="193"/>
      <c r="M185" s="194" t="s">
        <v>1</v>
      </c>
      <c r="N185" s="195" t="s">
        <v>40</v>
      </c>
      <c r="O185" s="71"/>
      <c r="P185" s="196">
        <f>O185*H185</f>
        <v>0</v>
      </c>
      <c r="Q185" s="196">
        <v>5.8999999999999997E-2</v>
      </c>
      <c r="R185" s="196">
        <f>Q185*H185</f>
        <v>9.1449999999999996</v>
      </c>
      <c r="S185" s="196">
        <v>0</v>
      </c>
      <c r="T185" s="197">
        <f>S185*H185</f>
        <v>0</v>
      </c>
      <c r="U185" s="34"/>
      <c r="V185" s="34"/>
      <c r="W185" s="34"/>
      <c r="X185" s="34"/>
      <c r="Y185" s="34"/>
      <c r="Z185" s="34"/>
      <c r="AA185" s="34"/>
      <c r="AB185" s="34"/>
      <c r="AC185" s="34"/>
      <c r="AD185" s="34"/>
      <c r="AE185" s="34"/>
      <c r="AR185" s="198" t="s">
        <v>148</v>
      </c>
      <c r="AT185" s="198" t="s">
        <v>143</v>
      </c>
      <c r="AU185" s="198" t="s">
        <v>85</v>
      </c>
      <c r="AY185" s="17" t="s">
        <v>141</v>
      </c>
      <c r="BE185" s="199">
        <f>IF(N185="základní",J185,0)</f>
        <v>0</v>
      </c>
      <c r="BF185" s="199">
        <f>IF(N185="snížená",J185,0)</f>
        <v>0</v>
      </c>
      <c r="BG185" s="199">
        <f>IF(N185="zákl. přenesená",J185,0)</f>
        <v>0</v>
      </c>
      <c r="BH185" s="199">
        <f>IF(N185="sníž. přenesená",J185,0)</f>
        <v>0</v>
      </c>
      <c r="BI185" s="199">
        <f>IF(N185="nulová",J185,0)</f>
        <v>0</v>
      </c>
      <c r="BJ185" s="17" t="s">
        <v>83</v>
      </c>
      <c r="BK185" s="199">
        <f>ROUND(I185*H185,2)</f>
        <v>0</v>
      </c>
      <c r="BL185" s="17" t="s">
        <v>149</v>
      </c>
      <c r="BM185" s="198" t="s">
        <v>1098</v>
      </c>
    </row>
    <row r="186" spans="1:65" s="2" customFormat="1" x14ac:dyDescent="0.2">
      <c r="A186" s="34"/>
      <c r="B186" s="35"/>
      <c r="C186" s="36"/>
      <c r="D186" s="200" t="s">
        <v>151</v>
      </c>
      <c r="E186" s="36"/>
      <c r="F186" s="201" t="s">
        <v>652</v>
      </c>
      <c r="G186" s="36"/>
      <c r="H186" s="36"/>
      <c r="I186" s="202"/>
      <c r="J186" s="36"/>
      <c r="K186" s="36"/>
      <c r="L186" s="39"/>
      <c r="M186" s="203"/>
      <c r="N186" s="204"/>
      <c r="O186" s="71"/>
      <c r="P186" s="71"/>
      <c r="Q186" s="71"/>
      <c r="R186" s="71"/>
      <c r="S186" s="71"/>
      <c r="T186" s="72"/>
      <c r="U186" s="34"/>
      <c r="V186" s="34"/>
      <c r="W186" s="34"/>
      <c r="X186" s="34"/>
      <c r="Y186" s="34"/>
      <c r="Z186" s="34"/>
      <c r="AA186" s="34"/>
      <c r="AB186" s="34"/>
      <c r="AC186" s="34"/>
      <c r="AD186" s="34"/>
      <c r="AE186" s="34"/>
      <c r="AT186" s="17" t="s">
        <v>151</v>
      </c>
      <c r="AU186" s="17" t="s">
        <v>85</v>
      </c>
    </row>
    <row r="187" spans="1:65" s="15" customFormat="1" x14ac:dyDescent="0.2">
      <c r="B187" s="227"/>
      <c r="C187" s="228"/>
      <c r="D187" s="200" t="s">
        <v>152</v>
      </c>
      <c r="E187" s="229" t="s">
        <v>1</v>
      </c>
      <c r="F187" s="230" t="s">
        <v>1099</v>
      </c>
      <c r="G187" s="228"/>
      <c r="H187" s="229" t="s">
        <v>1</v>
      </c>
      <c r="I187" s="231"/>
      <c r="J187" s="228"/>
      <c r="K187" s="228"/>
      <c r="L187" s="232"/>
      <c r="M187" s="233"/>
      <c r="N187" s="234"/>
      <c r="O187" s="234"/>
      <c r="P187" s="234"/>
      <c r="Q187" s="234"/>
      <c r="R187" s="234"/>
      <c r="S187" s="234"/>
      <c r="T187" s="235"/>
      <c r="AT187" s="236" t="s">
        <v>152</v>
      </c>
      <c r="AU187" s="236" t="s">
        <v>85</v>
      </c>
      <c r="AV187" s="15" t="s">
        <v>83</v>
      </c>
      <c r="AW187" s="15" t="s">
        <v>31</v>
      </c>
      <c r="AX187" s="15" t="s">
        <v>75</v>
      </c>
      <c r="AY187" s="236" t="s">
        <v>141</v>
      </c>
    </row>
    <row r="188" spans="1:65" s="13" customFormat="1" x14ac:dyDescent="0.2">
      <c r="B188" s="205"/>
      <c r="C188" s="206"/>
      <c r="D188" s="200" t="s">
        <v>152</v>
      </c>
      <c r="E188" s="207" t="s">
        <v>1</v>
      </c>
      <c r="F188" s="208" t="s">
        <v>785</v>
      </c>
      <c r="G188" s="206"/>
      <c r="H188" s="209">
        <v>75</v>
      </c>
      <c r="I188" s="210"/>
      <c r="J188" s="206"/>
      <c r="K188" s="206"/>
      <c r="L188" s="211"/>
      <c r="M188" s="212"/>
      <c r="N188" s="213"/>
      <c r="O188" s="213"/>
      <c r="P188" s="213"/>
      <c r="Q188" s="213"/>
      <c r="R188" s="213"/>
      <c r="S188" s="213"/>
      <c r="T188" s="214"/>
      <c r="AT188" s="215" t="s">
        <v>152</v>
      </c>
      <c r="AU188" s="215" t="s">
        <v>85</v>
      </c>
      <c r="AV188" s="13" t="s">
        <v>85</v>
      </c>
      <c r="AW188" s="13" t="s">
        <v>31</v>
      </c>
      <c r="AX188" s="13" t="s">
        <v>75</v>
      </c>
      <c r="AY188" s="215" t="s">
        <v>141</v>
      </c>
    </row>
    <row r="189" spans="1:65" s="13" customFormat="1" x14ac:dyDescent="0.2">
      <c r="B189" s="205"/>
      <c r="C189" s="206"/>
      <c r="D189" s="200" t="s">
        <v>152</v>
      </c>
      <c r="E189" s="207" t="s">
        <v>1</v>
      </c>
      <c r="F189" s="208" t="s">
        <v>1100</v>
      </c>
      <c r="G189" s="206"/>
      <c r="H189" s="209">
        <v>-8</v>
      </c>
      <c r="I189" s="210"/>
      <c r="J189" s="206"/>
      <c r="K189" s="206"/>
      <c r="L189" s="211"/>
      <c r="M189" s="212"/>
      <c r="N189" s="213"/>
      <c r="O189" s="213"/>
      <c r="P189" s="213"/>
      <c r="Q189" s="213"/>
      <c r="R189" s="213"/>
      <c r="S189" s="213"/>
      <c r="T189" s="214"/>
      <c r="AT189" s="215" t="s">
        <v>152</v>
      </c>
      <c r="AU189" s="215" t="s">
        <v>85</v>
      </c>
      <c r="AV189" s="13" t="s">
        <v>85</v>
      </c>
      <c r="AW189" s="13" t="s">
        <v>31</v>
      </c>
      <c r="AX189" s="13" t="s">
        <v>75</v>
      </c>
      <c r="AY189" s="215" t="s">
        <v>141</v>
      </c>
    </row>
    <row r="190" spans="1:65" s="15" customFormat="1" x14ac:dyDescent="0.2">
      <c r="B190" s="227"/>
      <c r="C190" s="228"/>
      <c r="D190" s="200" t="s">
        <v>152</v>
      </c>
      <c r="E190" s="229" t="s">
        <v>1</v>
      </c>
      <c r="F190" s="230" t="s">
        <v>1101</v>
      </c>
      <c r="G190" s="228"/>
      <c r="H190" s="229" t="s">
        <v>1</v>
      </c>
      <c r="I190" s="231"/>
      <c r="J190" s="228"/>
      <c r="K190" s="228"/>
      <c r="L190" s="232"/>
      <c r="M190" s="233"/>
      <c r="N190" s="234"/>
      <c r="O190" s="234"/>
      <c r="P190" s="234"/>
      <c r="Q190" s="234"/>
      <c r="R190" s="234"/>
      <c r="S190" s="234"/>
      <c r="T190" s="235"/>
      <c r="AT190" s="236" t="s">
        <v>152</v>
      </c>
      <c r="AU190" s="236" t="s">
        <v>85</v>
      </c>
      <c r="AV190" s="15" t="s">
        <v>83</v>
      </c>
      <c r="AW190" s="15" t="s">
        <v>31</v>
      </c>
      <c r="AX190" s="15" t="s">
        <v>75</v>
      </c>
      <c r="AY190" s="236" t="s">
        <v>141</v>
      </c>
    </row>
    <row r="191" spans="1:65" s="13" customFormat="1" x14ac:dyDescent="0.2">
      <c r="B191" s="205"/>
      <c r="C191" s="206"/>
      <c r="D191" s="200" t="s">
        <v>152</v>
      </c>
      <c r="E191" s="207" t="s">
        <v>1</v>
      </c>
      <c r="F191" s="208" t="s">
        <v>1102</v>
      </c>
      <c r="G191" s="206"/>
      <c r="H191" s="209">
        <v>88</v>
      </c>
      <c r="I191" s="210"/>
      <c r="J191" s="206"/>
      <c r="K191" s="206"/>
      <c r="L191" s="211"/>
      <c r="M191" s="212"/>
      <c r="N191" s="213"/>
      <c r="O191" s="213"/>
      <c r="P191" s="213"/>
      <c r="Q191" s="213"/>
      <c r="R191" s="213"/>
      <c r="S191" s="213"/>
      <c r="T191" s="214"/>
      <c r="AT191" s="215" t="s">
        <v>152</v>
      </c>
      <c r="AU191" s="215" t="s">
        <v>85</v>
      </c>
      <c r="AV191" s="13" t="s">
        <v>85</v>
      </c>
      <c r="AW191" s="13" t="s">
        <v>31</v>
      </c>
      <c r="AX191" s="13" t="s">
        <v>75</v>
      </c>
      <c r="AY191" s="215" t="s">
        <v>141</v>
      </c>
    </row>
    <row r="192" spans="1:65" s="14" customFormat="1" x14ac:dyDescent="0.2">
      <c r="B192" s="216"/>
      <c r="C192" s="217"/>
      <c r="D192" s="200" t="s">
        <v>152</v>
      </c>
      <c r="E192" s="218" t="s">
        <v>1</v>
      </c>
      <c r="F192" s="219" t="s">
        <v>156</v>
      </c>
      <c r="G192" s="217"/>
      <c r="H192" s="220">
        <v>155</v>
      </c>
      <c r="I192" s="221"/>
      <c r="J192" s="217"/>
      <c r="K192" s="217"/>
      <c r="L192" s="222"/>
      <c r="M192" s="223"/>
      <c r="N192" s="224"/>
      <c r="O192" s="224"/>
      <c r="P192" s="224"/>
      <c r="Q192" s="224"/>
      <c r="R192" s="224"/>
      <c r="S192" s="224"/>
      <c r="T192" s="225"/>
      <c r="AT192" s="226" t="s">
        <v>152</v>
      </c>
      <c r="AU192" s="226" t="s">
        <v>85</v>
      </c>
      <c r="AV192" s="14" t="s">
        <v>149</v>
      </c>
      <c r="AW192" s="14" t="s">
        <v>31</v>
      </c>
      <c r="AX192" s="14" t="s">
        <v>83</v>
      </c>
      <c r="AY192" s="226" t="s">
        <v>141</v>
      </c>
    </row>
    <row r="193" spans="1:65" s="12" customFormat="1" ht="22.75" customHeight="1" x14ac:dyDescent="0.25">
      <c r="B193" s="170"/>
      <c r="C193" s="171"/>
      <c r="D193" s="172" t="s">
        <v>74</v>
      </c>
      <c r="E193" s="184" t="s">
        <v>164</v>
      </c>
      <c r="F193" s="184" t="s">
        <v>1103</v>
      </c>
      <c r="G193" s="171"/>
      <c r="H193" s="171"/>
      <c r="I193" s="174"/>
      <c r="J193" s="185">
        <f>BK193</f>
        <v>0</v>
      </c>
      <c r="K193" s="171"/>
      <c r="L193" s="176"/>
      <c r="M193" s="177"/>
      <c r="N193" s="178"/>
      <c r="O193" s="178"/>
      <c r="P193" s="179">
        <f>SUM(P194:P206)</f>
        <v>0</v>
      </c>
      <c r="Q193" s="178"/>
      <c r="R193" s="179">
        <f>SUM(R194:R206)</f>
        <v>50.532302999999992</v>
      </c>
      <c r="S193" s="178"/>
      <c r="T193" s="180">
        <f>SUM(T194:T206)</f>
        <v>0</v>
      </c>
      <c r="AR193" s="181" t="s">
        <v>83</v>
      </c>
      <c r="AT193" s="182" t="s">
        <v>74</v>
      </c>
      <c r="AU193" s="182" t="s">
        <v>83</v>
      </c>
      <c r="AY193" s="181" t="s">
        <v>141</v>
      </c>
      <c r="BK193" s="183">
        <f>SUM(BK194:BK206)</f>
        <v>0</v>
      </c>
    </row>
    <row r="194" spans="1:65" s="2" customFormat="1" ht="24.15" customHeight="1" x14ac:dyDescent="0.2">
      <c r="A194" s="34"/>
      <c r="B194" s="35"/>
      <c r="C194" s="238" t="s">
        <v>249</v>
      </c>
      <c r="D194" s="238" t="s">
        <v>204</v>
      </c>
      <c r="E194" s="239" t="s">
        <v>1104</v>
      </c>
      <c r="F194" s="240" t="s">
        <v>1105</v>
      </c>
      <c r="G194" s="241" t="s">
        <v>338</v>
      </c>
      <c r="H194" s="242">
        <v>21.25</v>
      </c>
      <c r="I194" s="243"/>
      <c r="J194" s="244">
        <f>ROUND(I194*H194,2)</f>
        <v>0</v>
      </c>
      <c r="K194" s="240" t="s">
        <v>1</v>
      </c>
      <c r="L194" s="39"/>
      <c r="M194" s="245" t="s">
        <v>1</v>
      </c>
      <c r="N194" s="246" t="s">
        <v>40</v>
      </c>
      <c r="O194" s="71"/>
      <c r="P194" s="196">
        <f>O194*H194</f>
        <v>0</v>
      </c>
      <c r="Q194" s="196">
        <v>2.3010199999999998</v>
      </c>
      <c r="R194" s="196">
        <f>Q194*H194</f>
        <v>48.896674999999995</v>
      </c>
      <c r="S194" s="196">
        <v>0</v>
      </c>
      <c r="T194" s="197">
        <f>S194*H194</f>
        <v>0</v>
      </c>
      <c r="U194" s="34"/>
      <c r="V194" s="34"/>
      <c r="W194" s="34"/>
      <c r="X194" s="34"/>
      <c r="Y194" s="34"/>
      <c r="Z194" s="34"/>
      <c r="AA194" s="34"/>
      <c r="AB194" s="34"/>
      <c r="AC194" s="34"/>
      <c r="AD194" s="34"/>
      <c r="AE194" s="34"/>
      <c r="AR194" s="198" t="s">
        <v>149</v>
      </c>
      <c r="AT194" s="198" t="s">
        <v>204</v>
      </c>
      <c r="AU194" s="198" t="s">
        <v>85</v>
      </c>
      <c r="AY194" s="17" t="s">
        <v>141</v>
      </c>
      <c r="BE194" s="199">
        <f>IF(N194="základní",J194,0)</f>
        <v>0</v>
      </c>
      <c r="BF194" s="199">
        <f>IF(N194="snížená",J194,0)</f>
        <v>0</v>
      </c>
      <c r="BG194" s="199">
        <f>IF(N194="zákl. přenesená",J194,0)</f>
        <v>0</v>
      </c>
      <c r="BH194" s="199">
        <f>IF(N194="sníž. přenesená",J194,0)</f>
        <v>0</v>
      </c>
      <c r="BI194" s="199">
        <f>IF(N194="nulová",J194,0)</f>
        <v>0</v>
      </c>
      <c r="BJ194" s="17" t="s">
        <v>83</v>
      </c>
      <c r="BK194" s="199">
        <f>ROUND(I194*H194,2)</f>
        <v>0</v>
      </c>
      <c r="BL194" s="17" t="s">
        <v>149</v>
      </c>
      <c r="BM194" s="198" t="s">
        <v>1106</v>
      </c>
    </row>
    <row r="195" spans="1:65" s="2" customFormat="1" ht="18" x14ac:dyDescent="0.2">
      <c r="A195" s="34"/>
      <c r="B195" s="35"/>
      <c r="C195" s="36"/>
      <c r="D195" s="200" t="s">
        <v>151</v>
      </c>
      <c r="E195" s="36"/>
      <c r="F195" s="201" t="s">
        <v>1107</v>
      </c>
      <c r="G195" s="36"/>
      <c r="H195" s="36"/>
      <c r="I195" s="202"/>
      <c r="J195" s="36"/>
      <c r="K195" s="36"/>
      <c r="L195" s="39"/>
      <c r="M195" s="203"/>
      <c r="N195" s="204"/>
      <c r="O195" s="71"/>
      <c r="P195" s="71"/>
      <c r="Q195" s="71"/>
      <c r="R195" s="71"/>
      <c r="S195" s="71"/>
      <c r="T195" s="72"/>
      <c r="U195" s="34"/>
      <c r="V195" s="34"/>
      <c r="W195" s="34"/>
      <c r="X195" s="34"/>
      <c r="Y195" s="34"/>
      <c r="Z195" s="34"/>
      <c r="AA195" s="34"/>
      <c r="AB195" s="34"/>
      <c r="AC195" s="34"/>
      <c r="AD195" s="34"/>
      <c r="AE195" s="34"/>
      <c r="AT195" s="17" t="s">
        <v>151</v>
      </c>
      <c r="AU195" s="17" t="s">
        <v>85</v>
      </c>
    </row>
    <row r="196" spans="1:65" s="15" customFormat="1" ht="20" x14ac:dyDescent="0.2">
      <c r="B196" s="227"/>
      <c r="C196" s="228"/>
      <c r="D196" s="200" t="s">
        <v>152</v>
      </c>
      <c r="E196" s="229" t="s">
        <v>1</v>
      </c>
      <c r="F196" s="230" t="s">
        <v>1108</v>
      </c>
      <c r="G196" s="228"/>
      <c r="H196" s="229" t="s">
        <v>1</v>
      </c>
      <c r="I196" s="231"/>
      <c r="J196" s="228"/>
      <c r="K196" s="228"/>
      <c r="L196" s="232"/>
      <c r="M196" s="233"/>
      <c r="N196" s="234"/>
      <c r="O196" s="234"/>
      <c r="P196" s="234"/>
      <c r="Q196" s="234"/>
      <c r="R196" s="234"/>
      <c r="S196" s="234"/>
      <c r="T196" s="235"/>
      <c r="AT196" s="236" t="s">
        <v>152</v>
      </c>
      <c r="AU196" s="236" t="s">
        <v>85</v>
      </c>
      <c r="AV196" s="15" t="s">
        <v>83</v>
      </c>
      <c r="AW196" s="15" t="s">
        <v>31</v>
      </c>
      <c r="AX196" s="15" t="s">
        <v>75</v>
      </c>
      <c r="AY196" s="236" t="s">
        <v>141</v>
      </c>
    </row>
    <row r="197" spans="1:65" s="13" customFormat="1" ht="20" x14ac:dyDescent="0.2">
      <c r="B197" s="205"/>
      <c r="C197" s="206"/>
      <c r="D197" s="200" t="s">
        <v>152</v>
      </c>
      <c r="E197" s="207" t="s">
        <v>1</v>
      </c>
      <c r="F197" s="208" t="s">
        <v>1109</v>
      </c>
      <c r="G197" s="206"/>
      <c r="H197" s="209">
        <v>18.75</v>
      </c>
      <c r="I197" s="210"/>
      <c r="J197" s="206"/>
      <c r="K197" s="206"/>
      <c r="L197" s="211"/>
      <c r="M197" s="212"/>
      <c r="N197" s="213"/>
      <c r="O197" s="213"/>
      <c r="P197" s="213"/>
      <c r="Q197" s="213"/>
      <c r="R197" s="213"/>
      <c r="S197" s="213"/>
      <c r="T197" s="214"/>
      <c r="AT197" s="215" t="s">
        <v>152</v>
      </c>
      <c r="AU197" s="215" t="s">
        <v>85</v>
      </c>
      <c r="AV197" s="13" t="s">
        <v>85</v>
      </c>
      <c r="AW197" s="13" t="s">
        <v>31</v>
      </c>
      <c r="AX197" s="13" t="s">
        <v>75</v>
      </c>
      <c r="AY197" s="215" t="s">
        <v>141</v>
      </c>
    </row>
    <row r="198" spans="1:65" s="13" customFormat="1" x14ac:dyDescent="0.2">
      <c r="B198" s="205"/>
      <c r="C198" s="206"/>
      <c r="D198" s="200" t="s">
        <v>152</v>
      </c>
      <c r="E198" s="207" t="s">
        <v>1</v>
      </c>
      <c r="F198" s="208" t="s">
        <v>1110</v>
      </c>
      <c r="G198" s="206"/>
      <c r="H198" s="209">
        <v>2.5</v>
      </c>
      <c r="I198" s="210"/>
      <c r="J198" s="206"/>
      <c r="K198" s="206"/>
      <c r="L198" s="211"/>
      <c r="M198" s="212"/>
      <c r="N198" s="213"/>
      <c r="O198" s="213"/>
      <c r="P198" s="213"/>
      <c r="Q198" s="213"/>
      <c r="R198" s="213"/>
      <c r="S198" s="213"/>
      <c r="T198" s="214"/>
      <c r="AT198" s="215" t="s">
        <v>152</v>
      </c>
      <c r="AU198" s="215" t="s">
        <v>85</v>
      </c>
      <c r="AV198" s="13" t="s">
        <v>85</v>
      </c>
      <c r="AW198" s="13" t="s">
        <v>31</v>
      </c>
      <c r="AX198" s="13" t="s">
        <v>75</v>
      </c>
      <c r="AY198" s="215" t="s">
        <v>141</v>
      </c>
    </row>
    <row r="199" spans="1:65" s="14" customFormat="1" x14ac:dyDescent="0.2">
      <c r="B199" s="216"/>
      <c r="C199" s="217"/>
      <c r="D199" s="200" t="s">
        <v>152</v>
      </c>
      <c r="E199" s="218" t="s">
        <v>1</v>
      </c>
      <c r="F199" s="219" t="s">
        <v>156</v>
      </c>
      <c r="G199" s="217"/>
      <c r="H199" s="220">
        <v>21.25</v>
      </c>
      <c r="I199" s="221"/>
      <c r="J199" s="217"/>
      <c r="K199" s="217"/>
      <c r="L199" s="222"/>
      <c r="M199" s="223"/>
      <c r="N199" s="224"/>
      <c r="O199" s="224"/>
      <c r="P199" s="224"/>
      <c r="Q199" s="224"/>
      <c r="R199" s="224"/>
      <c r="S199" s="224"/>
      <c r="T199" s="225"/>
      <c r="AT199" s="226" t="s">
        <v>152</v>
      </c>
      <c r="AU199" s="226" t="s">
        <v>85</v>
      </c>
      <c r="AV199" s="14" t="s">
        <v>149</v>
      </c>
      <c r="AW199" s="14" t="s">
        <v>31</v>
      </c>
      <c r="AX199" s="14" t="s">
        <v>83</v>
      </c>
      <c r="AY199" s="226" t="s">
        <v>141</v>
      </c>
    </row>
    <row r="200" spans="1:65" s="2" customFormat="1" ht="24.15" customHeight="1" x14ac:dyDescent="0.2">
      <c r="A200" s="34"/>
      <c r="B200" s="35"/>
      <c r="C200" s="238" t="s">
        <v>257</v>
      </c>
      <c r="D200" s="238" t="s">
        <v>204</v>
      </c>
      <c r="E200" s="239" t="s">
        <v>1111</v>
      </c>
      <c r="F200" s="240" t="s">
        <v>1112</v>
      </c>
      <c r="G200" s="241" t="s">
        <v>331</v>
      </c>
      <c r="H200" s="242">
        <v>55</v>
      </c>
      <c r="I200" s="243"/>
      <c r="J200" s="244">
        <f>ROUND(I200*H200,2)</f>
        <v>0</v>
      </c>
      <c r="K200" s="240" t="s">
        <v>1</v>
      </c>
      <c r="L200" s="39"/>
      <c r="M200" s="245" t="s">
        <v>1</v>
      </c>
      <c r="N200" s="246" t="s">
        <v>40</v>
      </c>
      <c r="O200" s="71"/>
      <c r="P200" s="196">
        <f>O200*H200</f>
        <v>0</v>
      </c>
      <c r="Q200" s="196">
        <v>2.2120000000000001E-2</v>
      </c>
      <c r="R200" s="196">
        <f>Q200*H200</f>
        <v>1.2166000000000001</v>
      </c>
      <c r="S200" s="196">
        <v>0</v>
      </c>
      <c r="T200" s="197">
        <f>S200*H200</f>
        <v>0</v>
      </c>
      <c r="U200" s="34"/>
      <c r="V200" s="34"/>
      <c r="W200" s="34"/>
      <c r="X200" s="34"/>
      <c r="Y200" s="34"/>
      <c r="Z200" s="34"/>
      <c r="AA200" s="34"/>
      <c r="AB200" s="34"/>
      <c r="AC200" s="34"/>
      <c r="AD200" s="34"/>
      <c r="AE200" s="34"/>
      <c r="AR200" s="198" t="s">
        <v>149</v>
      </c>
      <c r="AT200" s="198" t="s">
        <v>204</v>
      </c>
      <c r="AU200" s="198" t="s">
        <v>85</v>
      </c>
      <c r="AY200" s="17" t="s">
        <v>141</v>
      </c>
      <c r="BE200" s="199">
        <f>IF(N200="základní",J200,0)</f>
        <v>0</v>
      </c>
      <c r="BF200" s="199">
        <f>IF(N200="snížená",J200,0)</f>
        <v>0</v>
      </c>
      <c r="BG200" s="199">
        <f>IF(N200="zákl. přenesená",J200,0)</f>
        <v>0</v>
      </c>
      <c r="BH200" s="199">
        <f>IF(N200="sníž. přenesená",J200,0)</f>
        <v>0</v>
      </c>
      <c r="BI200" s="199">
        <f>IF(N200="nulová",J200,0)</f>
        <v>0</v>
      </c>
      <c r="BJ200" s="17" t="s">
        <v>83</v>
      </c>
      <c r="BK200" s="199">
        <f>ROUND(I200*H200,2)</f>
        <v>0</v>
      </c>
      <c r="BL200" s="17" t="s">
        <v>149</v>
      </c>
      <c r="BM200" s="198" t="s">
        <v>1113</v>
      </c>
    </row>
    <row r="201" spans="1:65" s="2" customFormat="1" ht="18" x14ac:dyDescent="0.2">
      <c r="A201" s="34"/>
      <c r="B201" s="35"/>
      <c r="C201" s="36"/>
      <c r="D201" s="200" t="s">
        <v>151</v>
      </c>
      <c r="E201" s="36"/>
      <c r="F201" s="201" t="s">
        <v>1114</v>
      </c>
      <c r="G201" s="36"/>
      <c r="H201" s="36"/>
      <c r="I201" s="202"/>
      <c r="J201" s="36"/>
      <c r="K201" s="36"/>
      <c r="L201" s="39"/>
      <c r="M201" s="203"/>
      <c r="N201" s="204"/>
      <c r="O201" s="71"/>
      <c r="P201" s="71"/>
      <c r="Q201" s="71"/>
      <c r="R201" s="71"/>
      <c r="S201" s="71"/>
      <c r="T201" s="72"/>
      <c r="U201" s="34"/>
      <c r="V201" s="34"/>
      <c r="W201" s="34"/>
      <c r="X201" s="34"/>
      <c r="Y201" s="34"/>
      <c r="Z201" s="34"/>
      <c r="AA201" s="34"/>
      <c r="AB201" s="34"/>
      <c r="AC201" s="34"/>
      <c r="AD201" s="34"/>
      <c r="AE201" s="34"/>
      <c r="AT201" s="17" t="s">
        <v>151</v>
      </c>
      <c r="AU201" s="17" t="s">
        <v>85</v>
      </c>
    </row>
    <row r="202" spans="1:65" s="13" customFormat="1" x14ac:dyDescent="0.2">
      <c r="B202" s="205"/>
      <c r="C202" s="206"/>
      <c r="D202" s="200" t="s">
        <v>152</v>
      </c>
      <c r="E202" s="207" t="s">
        <v>1</v>
      </c>
      <c r="F202" s="208" t="s">
        <v>1115</v>
      </c>
      <c r="G202" s="206"/>
      <c r="H202" s="209">
        <v>50</v>
      </c>
      <c r="I202" s="210"/>
      <c r="J202" s="206"/>
      <c r="K202" s="206"/>
      <c r="L202" s="211"/>
      <c r="M202" s="212"/>
      <c r="N202" s="213"/>
      <c r="O202" s="213"/>
      <c r="P202" s="213"/>
      <c r="Q202" s="213"/>
      <c r="R202" s="213"/>
      <c r="S202" s="213"/>
      <c r="T202" s="214"/>
      <c r="AT202" s="215" t="s">
        <v>152</v>
      </c>
      <c r="AU202" s="215" t="s">
        <v>85</v>
      </c>
      <c r="AV202" s="13" t="s">
        <v>85</v>
      </c>
      <c r="AW202" s="13" t="s">
        <v>31</v>
      </c>
      <c r="AX202" s="13" t="s">
        <v>75</v>
      </c>
      <c r="AY202" s="215" t="s">
        <v>141</v>
      </c>
    </row>
    <row r="203" spans="1:65" s="13" customFormat="1" x14ac:dyDescent="0.2">
      <c r="B203" s="205"/>
      <c r="C203" s="206"/>
      <c r="D203" s="200" t="s">
        <v>152</v>
      </c>
      <c r="E203" s="207" t="s">
        <v>1</v>
      </c>
      <c r="F203" s="208" t="s">
        <v>1116</v>
      </c>
      <c r="G203" s="206"/>
      <c r="H203" s="209">
        <v>5</v>
      </c>
      <c r="I203" s="210"/>
      <c r="J203" s="206"/>
      <c r="K203" s="206"/>
      <c r="L203" s="211"/>
      <c r="M203" s="212"/>
      <c r="N203" s="213"/>
      <c r="O203" s="213"/>
      <c r="P203" s="213"/>
      <c r="Q203" s="213"/>
      <c r="R203" s="213"/>
      <c r="S203" s="213"/>
      <c r="T203" s="214"/>
      <c r="AT203" s="215" t="s">
        <v>152</v>
      </c>
      <c r="AU203" s="215" t="s">
        <v>85</v>
      </c>
      <c r="AV203" s="13" t="s">
        <v>85</v>
      </c>
      <c r="AW203" s="13" t="s">
        <v>31</v>
      </c>
      <c r="AX203" s="13" t="s">
        <v>75</v>
      </c>
      <c r="AY203" s="215" t="s">
        <v>141</v>
      </c>
    </row>
    <row r="204" spans="1:65" s="14" customFormat="1" x14ac:dyDescent="0.2">
      <c r="B204" s="216"/>
      <c r="C204" s="217"/>
      <c r="D204" s="200" t="s">
        <v>152</v>
      </c>
      <c r="E204" s="218" t="s">
        <v>1</v>
      </c>
      <c r="F204" s="219" t="s">
        <v>156</v>
      </c>
      <c r="G204" s="217"/>
      <c r="H204" s="220">
        <v>55</v>
      </c>
      <c r="I204" s="221"/>
      <c r="J204" s="217"/>
      <c r="K204" s="217"/>
      <c r="L204" s="222"/>
      <c r="M204" s="223"/>
      <c r="N204" s="224"/>
      <c r="O204" s="224"/>
      <c r="P204" s="224"/>
      <c r="Q204" s="224"/>
      <c r="R204" s="224"/>
      <c r="S204" s="224"/>
      <c r="T204" s="225"/>
      <c r="AT204" s="226" t="s">
        <v>152</v>
      </c>
      <c r="AU204" s="226" t="s">
        <v>85</v>
      </c>
      <c r="AV204" s="14" t="s">
        <v>149</v>
      </c>
      <c r="AW204" s="14" t="s">
        <v>31</v>
      </c>
      <c r="AX204" s="14" t="s">
        <v>83</v>
      </c>
      <c r="AY204" s="226" t="s">
        <v>141</v>
      </c>
    </row>
    <row r="205" spans="1:65" s="2" customFormat="1" ht="16.5" customHeight="1" x14ac:dyDescent="0.2">
      <c r="A205" s="34"/>
      <c r="B205" s="35"/>
      <c r="C205" s="238" t="s">
        <v>8</v>
      </c>
      <c r="D205" s="238" t="s">
        <v>204</v>
      </c>
      <c r="E205" s="239" t="s">
        <v>1117</v>
      </c>
      <c r="F205" s="240" t="s">
        <v>1118</v>
      </c>
      <c r="G205" s="241" t="s">
        <v>189</v>
      </c>
      <c r="H205" s="242">
        <v>0.4</v>
      </c>
      <c r="I205" s="243"/>
      <c r="J205" s="244">
        <f>ROUND(I205*H205,2)</f>
        <v>0</v>
      </c>
      <c r="K205" s="240" t="s">
        <v>1</v>
      </c>
      <c r="L205" s="39"/>
      <c r="M205" s="245" t="s">
        <v>1</v>
      </c>
      <c r="N205" s="246" t="s">
        <v>40</v>
      </c>
      <c r="O205" s="71"/>
      <c r="P205" s="196">
        <f>O205*H205</f>
        <v>0</v>
      </c>
      <c r="Q205" s="196">
        <v>1.0475699999999999</v>
      </c>
      <c r="R205" s="196">
        <f>Q205*H205</f>
        <v>0.41902799999999996</v>
      </c>
      <c r="S205" s="196">
        <v>0</v>
      </c>
      <c r="T205" s="197">
        <f>S205*H205</f>
        <v>0</v>
      </c>
      <c r="U205" s="34"/>
      <c r="V205" s="34"/>
      <c r="W205" s="34"/>
      <c r="X205" s="34"/>
      <c r="Y205" s="34"/>
      <c r="Z205" s="34"/>
      <c r="AA205" s="34"/>
      <c r="AB205" s="34"/>
      <c r="AC205" s="34"/>
      <c r="AD205" s="34"/>
      <c r="AE205" s="34"/>
      <c r="AR205" s="198" t="s">
        <v>149</v>
      </c>
      <c r="AT205" s="198" t="s">
        <v>204</v>
      </c>
      <c r="AU205" s="198" t="s">
        <v>85</v>
      </c>
      <c r="AY205" s="17" t="s">
        <v>141</v>
      </c>
      <c r="BE205" s="199">
        <f>IF(N205="základní",J205,0)</f>
        <v>0</v>
      </c>
      <c r="BF205" s="199">
        <f>IF(N205="snížená",J205,0)</f>
        <v>0</v>
      </c>
      <c r="BG205" s="199">
        <f>IF(N205="zákl. přenesená",J205,0)</f>
        <v>0</v>
      </c>
      <c r="BH205" s="199">
        <f>IF(N205="sníž. přenesená",J205,0)</f>
        <v>0</v>
      </c>
      <c r="BI205" s="199">
        <f>IF(N205="nulová",J205,0)</f>
        <v>0</v>
      </c>
      <c r="BJ205" s="17" t="s">
        <v>83</v>
      </c>
      <c r="BK205" s="199">
        <f>ROUND(I205*H205,2)</f>
        <v>0</v>
      </c>
      <c r="BL205" s="17" t="s">
        <v>149</v>
      </c>
      <c r="BM205" s="198" t="s">
        <v>1119</v>
      </c>
    </row>
    <row r="206" spans="1:65" s="2" customFormat="1" ht="18" x14ac:dyDescent="0.2">
      <c r="A206" s="34"/>
      <c r="B206" s="35"/>
      <c r="C206" s="36"/>
      <c r="D206" s="200" t="s">
        <v>151</v>
      </c>
      <c r="E206" s="36"/>
      <c r="F206" s="201" t="s">
        <v>1120</v>
      </c>
      <c r="G206" s="36"/>
      <c r="H206" s="36"/>
      <c r="I206" s="202"/>
      <c r="J206" s="36"/>
      <c r="K206" s="36"/>
      <c r="L206" s="39"/>
      <c r="M206" s="203"/>
      <c r="N206" s="204"/>
      <c r="O206" s="71"/>
      <c r="P206" s="71"/>
      <c r="Q206" s="71"/>
      <c r="R206" s="71"/>
      <c r="S206" s="71"/>
      <c r="T206" s="72"/>
      <c r="U206" s="34"/>
      <c r="V206" s="34"/>
      <c r="W206" s="34"/>
      <c r="X206" s="34"/>
      <c r="Y206" s="34"/>
      <c r="Z206" s="34"/>
      <c r="AA206" s="34"/>
      <c r="AB206" s="34"/>
      <c r="AC206" s="34"/>
      <c r="AD206" s="34"/>
      <c r="AE206" s="34"/>
      <c r="AT206" s="17" t="s">
        <v>151</v>
      </c>
      <c r="AU206" s="17" t="s">
        <v>85</v>
      </c>
    </row>
    <row r="207" spans="1:65" s="12" customFormat="1" ht="22.75" customHeight="1" x14ac:dyDescent="0.25">
      <c r="B207" s="170"/>
      <c r="C207" s="171"/>
      <c r="D207" s="172" t="s">
        <v>74</v>
      </c>
      <c r="E207" s="184" t="s">
        <v>179</v>
      </c>
      <c r="F207" s="184" t="s">
        <v>202</v>
      </c>
      <c r="G207" s="171"/>
      <c r="H207" s="171"/>
      <c r="I207" s="174"/>
      <c r="J207" s="185">
        <f>BK207</f>
        <v>0</v>
      </c>
      <c r="K207" s="171"/>
      <c r="L207" s="176"/>
      <c r="M207" s="177"/>
      <c r="N207" s="178"/>
      <c r="O207" s="178"/>
      <c r="P207" s="179">
        <f>SUM(P208:P240)</f>
        <v>0</v>
      </c>
      <c r="Q207" s="178"/>
      <c r="R207" s="179">
        <f>SUM(R208:R240)</f>
        <v>0</v>
      </c>
      <c r="S207" s="178"/>
      <c r="T207" s="180">
        <f>SUM(T208:T240)</f>
        <v>0</v>
      </c>
      <c r="AR207" s="181" t="s">
        <v>83</v>
      </c>
      <c r="AT207" s="182" t="s">
        <v>74</v>
      </c>
      <c r="AU207" s="182" t="s">
        <v>83</v>
      </c>
      <c r="AY207" s="181" t="s">
        <v>141</v>
      </c>
      <c r="BK207" s="183">
        <f>SUM(BK208:BK240)</f>
        <v>0</v>
      </c>
    </row>
    <row r="208" spans="1:65" s="2" customFormat="1" ht="24.15" customHeight="1" x14ac:dyDescent="0.2">
      <c r="A208" s="34"/>
      <c r="B208" s="35"/>
      <c r="C208" s="238" t="s">
        <v>275</v>
      </c>
      <c r="D208" s="238" t="s">
        <v>204</v>
      </c>
      <c r="E208" s="239" t="s">
        <v>765</v>
      </c>
      <c r="F208" s="240" t="s">
        <v>766</v>
      </c>
      <c r="G208" s="241" t="s">
        <v>331</v>
      </c>
      <c r="H208" s="242">
        <v>220.05</v>
      </c>
      <c r="I208" s="243"/>
      <c r="J208" s="244">
        <f>ROUND(I208*H208,2)</f>
        <v>0</v>
      </c>
      <c r="K208" s="240" t="s">
        <v>147</v>
      </c>
      <c r="L208" s="39"/>
      <c r="M208" s="245" t="s">
        <v>1</v>
      </c>
      <c r="N208" s="246" t="s">
        <v>40</v>
      </c>
      <c r="O208" s="71"/>
      <c r="P208" s="196">
        <f>O208*H208</f>
        <v>0</v>
      </c>
      <c r="Q208" s="196">
        <v>0</v>
      </c>
      <c r="R208" s="196">
        <f>Q208*H208</f>
        <v>0</v>
      </c>
      <c r="S208" s="196">
        <v>0</v>
      </c>
      <c r="T208" s="197">
        <f>S208*H208</f>
        <v>0</v>
      </c>
      <c r="U208" s="34"/>
      <c r="V208" s="34"/>
      <c r="W208" s="34"/>
      <c r="X208" s="34"/>
      <c r="Y208" s="34"/>
      <c r="Z208" s="34"/>
      <c r="AA208" s="34"/>
      <c r="AB208" s="34"/>
      <c r="AC208" s="34"/>
      <c r="AD208" s="34"/>
      <c r="AE208" s="34"/>
      <c r="AR208" s="198" t="s">
        <v>149</v>
      </c>
      <c r="AT208" s="198" t="s">
        <v>204</v>
      </c>
      <c r="AU208" s="198" t="s">
        <v>85</v>
      </c>
      <c r="AY208" s="17" t="s">
        <v>141</v>
      </c>
      <c r="BE208" s="199">
        <f>IF(N208="základní",J208,0)</f>
        <v>0</v>
      </c>
      <c r="BF208" s="199">
        <f>IF(N208="snížená",J208,0)</f>
        <v>0</v>
      </c>
      <c r="BG208" s="199">
        <f>IF(N208="zákl. přenesená",J208,0)</f>
        <v>0</v>
      </c>
      <c r="BH208" s="199">
        <f>IF(N208="sníž. přenesená",J208,0)</f>
        <v>0</v>
      </c>
      <c r="BI208" s="199">
        <f>IF(N208="nulová",J208,0)</f>
        <v>0</v>
      </c>
      <c r="BJ208" s="17" t="s">
        <v>83</v>
      </c>
      <c r="BK208" s="199">
        <f>ROUND(I208*H208,2)</f>
        <v>0</v>
      </c>
      <c r="BL208" s="17" t="s">
        <v>149</v>
      </c>
      <c r="BM208" s="198" t="s">
        <v>1121</v>
      </c>
    </row>
    <row r="209" spans="1:65" s="2" customFormat="1" ht="45" x14ac:dyDescent="0.2">
      <c r="A209" s="34"/>
      <c r="B209" s="35"/>
      <c r="C209" s="36"/>
      <c r="D209" s="200" t="s">
        <v>151</v>
      </c>
      <c r="E209" s="36"/>
      <c r="F209" s="201" t="s">
        <v>768</v>
      </c>
      <c r="G209" s="36"/>
      <c r="H209" s="36"/>
      <c r="I209" s="202"/>
      <c r="J209" s="36"/>
      <c r="K209" s="36"/>
      <c r="L209" s="39"/>
      <c r="M209" s="203"/>
      <c r="N209" s="204"/>
      <c r="O209" s="71"/>
      <c r="P209" s="71"/>
      <c r="Q209" s="71"/>
      <c r="R209" s="71"/>
      <c r="S209" s="71"/>
      <c r="T209" s="72"/>
      <c r="U209" s="34"/>
      <c r="V209" s="34"/>
      <c r="W209" s="34"/>
      <c r="X209" s="34"/>
      <c r="Y209" s="34"/>
      <c r="Z209" s="34"/>
      <c r="AA209" s="34"/>
      <c r="AB209" s="34"/>
      <c r="AC209" s="34"/>
      <c r="AD209" s="34"/>
      <c r="AE209" s="34"/>
      <c r="AT209" s="17" t="s">
        <v>151</v>
      </c>
      <c r="AU209" s="17" t="s">
        <v>85</v>
      </c>
    </row>
    <row r="210" spans="1:65" s="15" customFormat="1" x14ac:dyDescent="0.2">
      <c r="B210" s="227"/>
      <c r="C210" s="228"/>
      <c r="D210" s="200" t="s">
        <v>152</v>
      </c>
      <c r="E210" s="229" t="s">
        <v>1</v>
      </c>
      <c r="F210" s="230" t="s">
        <v>1122</v>
      </c>
      <c r="G210" s="228"/>
      <c r="H210" s="229" t="s">
        <v>1</v>
      </c>
      <c r="I210" s="231"/>
      <c r="J210" s="228"/>
      <c r="K210" s="228"/>
      <c r="L210" s="232"/>
      <c r="M210" s="233"/>
      <c r="N210" s="234"/>
      <c r="O210" s="234"/>
      <c r="P210" s="234"/>
      <c r="Q210" s="234"/>
      <c r="R210" s="234"/>
      <c r="S210" s="234"/>
      <c r="T210" s="235"/>
      <c r="AT210" s="236" t="s">
        <v>152</v>
      </c>
      <c r="AU210" s="236" t="s">
        <v>85</v>
      </c>
      <c r="AV210" s="15" t="s">
        <v>83</v>
      </c>
      <c r="AW210" s="15" t="s">
        <v>31</v>
      </c>
      <c r="AX210" s="15" t="s">
        <v>75</v>
      </c>
      <c r="AY210" s="236" t="s">
        <v>141</v>
      </c>
    </row>
    <row r="211" spans="1:65" s="13" customFormat="1" x14ac:dyDescent="0.2">
      <c r="B211" s="205"/>
      <c r="C211" s="206"/>
      <c r="D211" s="200" t="s">
        <v>152</v>
      </c>
      <c r="E211" s="207" t="s">
        <v>1</v>
      </c>
      <c r="F211" s="208" t="s">
        <v>1123</v>
      </c>
      <c r="G211" s="206"/>
      <c r="H211" s="209">
        <v>167.25</v>
      </c>
      <c r="I211" s="210"/>
      <c r="J211" s="206"/>
      <c r="K211" s="206"/>
      <c r="L211" s="211"/>
      <c r="M211" s="212"/>
      <c r="N211" s="213"/>
      <c r="O211" s="213"/>
      <c r="P211" s="213"/>
      <c r="Q211" s="213"/>
      <c r="R211" s="213"/>
      <c r="S211" s="213"/>
      <c r="T211" s="214"/>
      <c r="AT211" s="215" t="s">
        <v>152</v>
      </c>
      <c r="AU211" s="215" t="s">
        <v>85</v>
      </c>
      <c r="AV211" s="13" t="s">
        <v>85</v>
      </c>
      <c r="AW211" s="13" t="s">
        <v>31</v>
      </c>
      <c r="AX211" s="13" t="s">
        <v>75</v>
      </c>
      <c r="AY211" s="215" t="s">
        <v>141</v>
      </c>
    </row>
    <row r="212" spans="1:65" s="15" customFormat="1" x14ac:dyDescent="0.2">
      <c r="B212" s="227"/>
      <c r="C212" s="228"/>
      <c r="D212" s="200" t="s">
        <v>152</v>
      </c>
      <c r="E212" s="229" t="s">
        <v>1</v>
      </c>
      <c r="F212" s="230" t="s">
        <v>1085</v>
      </c>
      <c r="G212" s="228"/>
      <c r="H212" s="229" t="s">
        <v>1</v>
      </c>
      <c r="I212" s="231"/>
      <c r="J212" s="228"/>
      <c r="K212" s="228"/>
      <c r="L212" s="232"/>
      <c r="M212" s="233"/>
      <c r="N212" s="234"/>
      <c r="O212" s="234"/>
      <c r="P212" s="234"/>
      <c r="Q212" s="234"/>
      <c r="R212" s="234"/>
      <c r="S212" s="234"/>
      <c r="T212" s="235"/>
      <c r="AT212" s="236" t="s">
        <v>152</v>
      </c>
      <c r="AU212" s="236" t="s">
        <v>85</v>
      </c>
      <c r="AV212" s="15" t="s">
        <v>83</v>
      </c>
      <c r="AW212" s="15" t="s">
        <v>31</v>
      </c>
      <c r="AX212" s="15" t="s">
        <v>75</v>
      </c>
      <c r="AY212" s="236" t="s">
        <v>141</v>
      </c>
    </row>
    <row r="213" spans="1:65" s="13" customFormat="1" x14ac:dyDescent="0.2">
      <c r="B213" s="205"/>
      <c r="C213" s="206"/>
      <c r="D213" s="200" t="s">
        <v>152</v>
      </c>
      <c r="E213" s="207" t="s">
        <v>1</v>
      </c>
      <c r="F213" s="208" t="s">
        <v>1124</v>
      </c>
      <c r="G213" s="206"/>
      <c r="H213" s="209">
        <v>52.8</v>
      </c>
      <c r="I213" s="210"/>
      <c r="J213" s="206"/>
      <c r="K213" s="206"/>
      <c r="L213" s="211"/>
      <c r="M213" s="212"/>
      <c r="N213" s="213"/>
      <c r="O213" s="213"/>
      <c r="P213" s="213"/>
      <c r="Q213" s="213"/>
      <c r="R213" s="213"/>
      <c r="S213" s="213"/>
      <c r="T213" s="214"/>
      <c r="AT213" s="215" t="s">
        <v>152</v>
      </c>
      <c r="AU213" s="215" t="s">
        <v>85</v>
      </c>
      <c r="AV213" s="13" t="s">
        <v>85</v>
      </c>
      <c r="AW213" s="13" t="s">
        <v>31</v>
      </c>
      <c r="AX213" s="13" t="s">
        <v>75</v>
      </c>
      <c r="AY213" s="215" t="s">
        <v>141</v>
      </c>
    </row>
    <row r="214" spans="1:65" s="14" customFormat="1" x14ac:dyDescent="0.2">
      <c r="B214" s="216"/>
      <c r="C214" s="217"/>
      <c r="D214" s="200" t="s">
        <v>152</v>
      </c>
      <c r="E214" s="218" t="s">
        <v>1</v>
      </c>
      <c r="F214" s="219" t="s">
        <v>156</v>
      </c>
      <c r="G214" s="217"/>
      <c r="H214" s="220">
        <v>220.05</v>
      </c>
      <c r="I214" s="221"/>
      <c r="J214" s="217"/>
      <c r="K214" s="217"/>
      <c r="L214" s="222"/>
      <c r="M214" s="223"/>
      <c r="N214" s="224"/>
      <c r="O214" s="224"/>
      <c r="P214" s="224"/>
      <c r="Q214" s="224"/>
      <c r="R214" s="224"/>
      <c r="S214" s="224"/>
      <c r="T214" s="225"/>
      <c r="AT214" s="226" t="s">
        <v>152</v>
      </c>
      <c r="AU214" s="226" t="s">
        <v>85</v>
      </c>
      <c r="AV214" s="14" t="s">
        <v>149</v>
      </c>
      <c r="AW214" s="14" t="s">
        <v>31</v>
      </c>
      <c r="AX214" s="14" t="s">
        <v>83</v>
      </c>
      <c r="AY214" s="226" t="s">
        <v>141</v>
      </c>
    </row>
    <row r="215" spans="1:65" s="2" customFormat="1" ht="21.75" customHeight="1" x14ac:dyDescent="0.2">
      <c r="A215" s="34"/>
      <c r="B215" s="35"/>
      <c r="C215" s="238" t="s">
        <v>280</v>
      </c>
      <c r="D215" s="238" t="s">
        <v>204</v>
      </c>
      <c r="E215" s="239" t="s">
        <v>759</v>
      </c>
      <c r="F215" s="240" t="s">
        <v>760</v>
      </c>
      <c r="G215" s="241" t="s">
        <v>243</v>
      </c>
      <c r="H215" s="242">
        <v>155</v>
      </c>
      <c r="I215" s="243"/>
      <c r="J215" s="244">
        <f>ROUND(I215*H215,2)</f>
        <v>0</v>
      </c>
      <c r="K215" s="240" t="s">
        <v>147</v>
      </c>
      <c r="L215" s="39"/>
      <c r="M215" s="245" t="s">
        <v>1</v>
      </c>
      <c r="N215" s="246" t="s">
        <v>40</v>
      </c>
      <c r="O215" s="71"/>
      <c r="P215" s="196">
        <f>O215*H215</f>
        <v>0</v>
      </c>
      <c r="Q215" s="196">
        <v>0</v>
      </c>
      <c r="R215" s="196">
        <f>Q215*H215</f>
        <v>0</v>
      </c>
      <c r="S215" s="196">
        <v>0</v>
      </c>
      <c r="T215" s="197">
        <f>S215*H215</f>
        <v>0</v>
      </c>
      <c r="U215" s="34"/>
      <c r="V215" s="34"/>
      <c r="W215" s="34"/>
      <c r="X215" s="34"/>
      <c r="Y215" s="34"/>
      <c r="Z215" s="34"/>
      <c r="AA215" s="34"/>
      <c r="AB215" s="34"/>
      <c r="AC215" s="34"/>
      <c r="AD215" s="34"/>
      <c r="AE215" s="34"/>
      <c r="AR215" s="198" t="s">
        <v>149</v>
      </c>
      <c r="AT215" s="198" t="s">
        <v>204</v>
      </c>
      <c r="AU215" s="198" t="s">
        <v>85</v>
      </c>
      <c r="AY215" s="17" t="s">
        <v>141</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149</v>
      </c>
      <c r="BM215" s="198" t="s">
        <v>1125</v>
      </c>
    </row>
    <row r="216" spans="1:65" s="2" customFormat="1" ht="27" x14ac:dyDescent="0.2">
      <c r="A216" s="34"/>
      <c r="B216" s="35"/>
      <c r="C216" s="36"/>
      <c r="D216" s="200" t="s">
        <v>151</v>
      </c>
      <c r="E216" s="36"/>
      <c r="F216" s="201" t="s">
        <v>762</v>
      </c>
      <c r="G216" s="36"/>
      <c r="H216" s="36"/>
      <c r="I216" s="202"/>
      <c r="J216" s="36"/>
      <c r="K216" s="36"/>
      <c r="L216" s="39"/>
      <c r="M216" s="203"/>
      <c r="N216" s="204"/>
      <c r="O216" s="71"/>
      <c r="P216" s="71"/>
      <c r="Q216" s="71"/>
      <c r="R216" s="71"/>
      <c r="S216" s="71"/>
      <c r="T216" s="72"/>
      <c r="U216" s="34"/>
      <c r="V216" s="34"/>
      <c r="W216" s="34"/>
      <c r="X216" s="34"/>
      <c r="Y216" s="34"/>
      <c r="Z216" s="34"/>
      <c r="AA216" s="34"/>
      <c r="AB216" s="34"/>
      <c r="AC216" s="34"/>
      <c r="AD216" s="34"/>
      <c r="AE216" s="34"/>
      <c r="AT216" s="17" t="s">
        <v>151</v>
      </c>
      <c r="AU216" s="17" t="s">
        <v>85</v>
      </c>
    </row>
    <row r="217" spans="1:65" s="15" customFormat="1" x14ac:dyDescent="0.2">
      <c r="B217" s="227"/>
      <c r="C217" s="228"/>
      <c r="D217" s="200" t="s">
        <v>152</v>
      </c>
      <c r="E217" s="229" t="s">
        <v>1</v>
      </c>
      <c r="F217" s="230" t="s">
        <v>1099</v>
      </c>
      <c r="G217" s="228"/>
      <c r="H217" s="229" t="s">
        <v>1</v>
      </c>
      <c r="I217" s="231"/>
      <c r="J217" s="228"/>
      <c r="K217" s="228"/>
      <c r="L217" s="232"/>
      <c r="M217" s="233"/>
      <c r="N217" s="234"/>
      <c r="O217" s="234"/>
      <c r="P217" s="234"/>
      <c r="Q217" s="234"/>
      <c r="R217" s="234"/>
      <c r="S217" s="234"/>
      <c r="T217" s="235"/>
      <c r="AT217" s="236" t="s">
        <v>152</v>
      </c>
      <c r="AU217" s="236" t="s">
        <v>85</v>
      </c>
      <c r="AV217" s="15" t="s">
        <v>83</v>
      </c>
      <c r="AW217" s="15" t="s">
        <v>31</v>
      </c>
      <c r="AX217" s="15" t="s">
        <v>75</v>
      </c>
      <c r="AY217" s="236" t="s">
        <v>141</v>
      </c>
    </row>
    <row r="218" spans="1:65" s="13" customFormat="1" x14ac:dyDescent="0.2">
      <c r="B218" s="205"/>
      <c r="C218" s="206"/>
      <c r="D218" s="200" t="s">
        <v>152</v>
      </c>
      <c r="E218" s="207" t="s">
        <v>1</v>
      </c>
      <c r="F218" s="208" t="s">
        <v>785</v>
      </c>
      <c r="G218" s="206"/>
      <c r="H218" s="209">
        <v>75</v>
      </c>
      <c r="I218" s="210"/>
      <c r="J218" s="206"/>
      <c r="K218" s="206"/>
      <c r="L218" s="211"/>
      <c r="M218" s="212"/>
      <c r="N218" s="213"/>
      <c r="O218" s="213"/>
      <c r="P218" s="213"/>
      <c r="Q218" s="213"/>
      <c r="R218" s="213"/>
      <c r="S218" s="213"/>
      <c r="T218" s="214"/>
      <c r="AT218" s="215" t="s">
        <v>152</v>
      </c>
      <c r="AU218" s="215" t="s">
        <v>85</v>
      </c>
      <c r="AV218" s="13" t="s">
        <v>85</v>
      </c>
      <c r="AW218" s="13" t="s">
        <v>31</v>
      </c>
      <c r="AX218" s="13" t="s">
        <v>75</v>
      </c>
      <c r="AY218" s="215" t="s">
        <v>141</v>
      </c>
    </row>
    <row r="219" spans="1:65" s="13" customFormat="1" x14ac:dyDescent="0.2">
      <c r="B219" s="205"/>
      <c r="C219" s="206"/>
      <c r="D219" s="200" t="s">
        <v>152</v>
      </c>
      <c r="E219" s="207" t="s">
        <v>1</v>
      </c>
      <c r="F219" s="208" t="s">
        <v>1100</v>
      </c>
      <c r="G219" s="206"/>
      <c r="H219" s="209">
        <v>-8</v>
      </c>
      <c r="I219" s="210"/>
      <c r="J219" s="206"/>
      <c r="K219" s="206"/>
      <c r="L219" s="211"/>
      <c r="M219" s="212"/>
      <c r="N219" s="213"/>
      <c r="O219" s="213"/>
      <c r="P219" s="213"/>
      <c r="Q219" s="213"/>
      <c r="R219" s="213"/>
      <c r="S219" s="213"/>
      <c r="T219" s="214"/>
      <c r="AT219" s="215" t="s">
        <v>152</v>
      </c>
      <c r="AU219" s="215" t="s">
        <v>85</v>
      </c>
      <c r="AV219" s="13" t="s">
        <v>85</v>
      </c>
      <c r="AW219" s="13" t="s">
        <v>31</v>
      </c>
      <c r="AX219" s="13" t="s">
        <v>75</v>
      </c>
      <c r="AY219" s="215" t="s">
        <v>141</v>
      </c>
    </row>
    <row r="220" spans="1:65" s="15" customFormat="1" x14ac:dyDescent="0.2">
      <c r="B220" s="227"/>
      <c r="C220" s="228"/>
      <c r="D220" s="200" t="s">
        <v>152</v>
      </c>
      <c r="E220" s="229" t="s">
        <v>1</v>
      </c>
      <c r="F220" s="230" t="s">
        <v>1101</v>
      </c>
      <c r="G220" s="228"/>
      <c r="H220" s="229" t="s">
        <v>1</v>
      </c>
      <c r="I220" s="231"/>
      <c r="J220" s="228"/>
      <c r="K220" s="228"/>
      <c r="L220" s="232"/>
      <c r="M220" s="233"/>
      <c r="N220" s="234"/>
      <c r="O220" s="234"/>
      <c r="P220" s="234"/>
      <c r="Q220" s="234"/>
      <c r="R220" s="234"/>
      <c r="S220" s="234"/>
      <c r="T220" s="235"/>
      <c r="AT220" s="236" t="s">
        <v>152</v>
      </c>
      <c r="AU220" s="236" t="s">
        <v>85</v>
      </c>
      <c r="AV220" s="15" t="s">
        <v>83</v>
      </c>
      <c r="AW220" s="15" t="s">
        <v>31</v>
      </c>
      <c r="AX220" s="15" t="s">
        <v>75</v>
      </c>
      <c r="AY220" s="236" t="s">
        <v>141</v>
      </c>
    </row>
    <row r="221" spans="1:65" s="13" customFormat="1" x14ac:dyDescent="0.2">
      <c r="B221" s="205"/>
      <c r="C221" s="206"/>
      <c r="D221" s="200" t="s">
        <v>152</v>
      </c>
      <c r="E221" s="207" t="s">
        <v>1</v>
      </c>
      <c r="F221" s="208" t="s">
        <v>1102</v>
      </c>
      <c r="G221" s="206"/>
      <c r="H221" s="209">
        <v>88</v>
      </c>
      <c r="I221" s="210"/>
      <c r="J221" s="206"/>
      <c r="K221" s="206"/>
      <c r="L221" s="211"/>
      <c r="M221" s="212"/>
      <c r="N221" s="213"/>
      <c r="O221" s="213"/>
      <c r="P221" s="213"/>
      <c r="Q221" s="213"/>
      <c r="R221" s="213"/>
      <c r="S221" s="213"/>
      <c r="T221" s="214"/>
      <c r="AT221" s="215" t="s">
        <v>152</v>
      </c>
      <c r="AU221" s="215" t="s">
        <v>85</v>
      </c>
      <c r="AV221" s="13" t="s">
        <v>85</v>
      </c>
      <c r="AW221" s="13" t="s">
        <v>31</v>
      </c>
      <c r="AX221" s="13" t="s">
        <v>75</v>
      </c>
      <c r="AY221" s="215" t="s">
        <v>141</v>
      </c>
    </row>
    <row r="222" spans="1:65" s="14" customFormat="1" x14ac:dyDescent="0.2">
      <c r="B222" s="216"/>
      <c r="C222" s="217"/>
      <c r="D222" s="200" t="s">
        <v>152</v>
      </c>
      <c r="E222" s="218" t="s">
        <v>1</v>
      </c>
      <c r="F222" s="219" t="s">
        <v>156</v>
      </c>
      <c r="G222" s="217"/>
      <c r="H222" s="220">
        <v>155</v>
      </c>
      <c r="I222" s="221"/>
      <c r="J222" s="217"/>
      <c r="K222" s="217"/>
      <c r="L222" s="222"/>
      <c r="M222" s="223"/>
      <c r="N222" s="224"/>
      <c r="O222" s="224"/>
      <c r="P222" s="224"/>
      <c r="Q222" s="224"/>
      <c r="R222" s="224"/>
      <c r="S222" s="224"/>
      <c r="T222" s="225"/>
      <c r="AT222" s="226" t="s">
        <v>152</v>
      </c>
      <c r="AU222" s="226" t="s">
        <v>85</v>
      </c>
      <c r="AV222" s="14" t="s">
        <v>149</v>
      </c>
      <c r="AW222" s="14" t="s">
        <v>31</v>
      </c>
      <c r="AX222" s="14" t="s">
        <v>83</v>
      </c>
      <c r="AY222" s="226" t="s">
        <v>141</v>
      </c>
    </row>
    <row r="223" spans="1:65" s="2" customFormat="1" ht="21.75" customHeight="1" x14ac:dyDescent="0.2">
      <c r="A223" s="34"/>
      <c r="B223" s="35"/>
      <c r="C223" s="238" t="s">
        <v>288</v>
      </c>
      <c r="D223" s="238" t="s">
        <v>204</v>
      </c>
      <c r="E223" s="239" t="s">
        <v>1126</v>
      </c>
      <c r="F223" s="240" t="s">
        <v>1127</v>
      </c>
      <c r="G223" s="241" t="s">
        <v>243</v>
      </c>
      <c r="H223" s="242">
        <v>5</v>
      </c>
      <c r="I223" s="243"/>
      <c r="J223" s="244">
        <f>ROUND(I223*H223,2)</f>
        <v>0</v>
      </c>
      <c r="K223" s="240" t="s">
        <v>1</v>
      </c>
      <c r="L223" s="39"/>
      <c r="M223" s="245" t="s">
        <v>1</v>
      </c>
      <c r="N223" s="246" t="s">
        <v>40</v>
      </c>
      <c r="O223" s="71"/>
      <c r="P223" s="196">
        <f>O223*H223</f>
        <v>0</v>
      </c>
      <c r="Q223" s="196">
        <v>0</v>
      </c>
      <c r="R223" s="196">
        <f>Q223*H223</f>
        <v>0</v>
      </c>
      <c r="S223" s="196">
        <v>0</v>
      </c>
      <c r="T223" s="197">
        <f>S223*H223</f>
        <v>0</v>
      </c>
      <c r="U223" s="34"/>
      <c r="V223" s="34"/>
      <c r="W223" s="34"/>
      <c r="X223" s="34"/>
      <c r="Y223" s="34"/>
      <c r="Z223" s="34"/>
      <c r="AA223" s="34"/>
      <c r="AB223" s="34"/>
      <c r="AC223" s="34"/>
      <c r="AD223" s="34"/>
      <c r="AE223" s="34"/>
      <c r="AR223" s="198" t="s">
        <v>149</v>
      </c>
      <c r="AT223" s="198" t="s">
        <v>204</v>
      </c>
      <c r="AU223" s="198" t="s">
        <v>85</v>
      </c>
      <c r="AY223" s="17" t="s">
        <v>141</v>
      </c>
      <c r="BE223" s="199">
        <f>IF(N223="základní",J223,0)</f>
        <v>0</v>
      </c>
      <c r="BF223" s="199">
        <f>IF(N223="snížená",J223,0)</f>
        <v>0</v>
      </c>
      <c r="BG223" s="199">
        <f>IF(N223="zákl. přenesená",J223,0)</f>
        <v>0</v>
      </c>
      <c r="BH223" s="199">
        <f>IF(N223="sníž. přenesená",J223,0)</f>
        <v>0</v>
      </c>
      <c r="BI223" s="199">
        <f>IF(N223="nulová",J223,0)</f>
        <v>0</v>
      </c>
      <c r="BJ223" s="17" t="s">
        <v>83</v>
      </c>
      <c r="BK223" s="199">
        <f>ROUND(I223*H223,2)</f>
        <v>0</v>
      </c>
      <c r="BL223" s="17" t="s">
        <v>149</v>
      </c>
      <c r="BM223" s="198" t="s">
        <v>1128</v>
      </c>
    </row>
    <row r="224" spans="1:65" s="2" customFormat="1" ht="54" x14ac:dyDescent="0.2">
      <c r="A224" s="34"/>
      <c r="B224" s="35"/>
      <c r="C224" s="36"/>
      <c r="D224" s="200" t="s">
        <v>151</v>
      </c>
      <c r="E224" s="36"/>
      <c r="F224" s="201" t="s">
        <v>1129</v>
      </c>
      <c r="G224" s="36"/>
      <c r="H224" s="36"/>
      <c r="I224" s="202"/>
      <c r="J224" s="36"/>
      <c r="K224" s="36"/>
      <c r="L224" s="39"/>
      <c r="M224" s="203"/>
      <c r="N224" s="204"/>
      <c r="O224" s="71"/>
      <c r="P224" s="71"/>
      <c r="Q224" s="71"/>
      <c r="R224" s="71"/>
      <c r="S224" s="71"/>
      <c r="T224" s="72"/>
      <c r="U224" s="34"/>
      <c r="V224" s="34"/>
      <c r="W224" s="34"/>
      <c r="X224" s="34"/>
      <c r="Y224" s="34"/>
      <c r="Z224" s="34"/>
      <c r="AA224" s="34"/>
      <c r="AB224" s="34"/>
      <c r="AC224" s="34"/>
      <c r="AD224" s="34"/>
      <c r="AE224" s="34"/>
      <c r="AT224" s="17" t="s">
        <v>151</v>
      </c>
      <c r="AU224" s="17" t="s">
        <v>85</v>
      </c>
    </row>
    <row r="225" spans="1:65" s="15" customFormat="1" x14ac:dyDescent="0.2">
      <c r="B225" s="227"/>
      <c r="C225" s="228"/>
      <c r="D225" s="200" t="s">
        <v>152</v>
      </c>
      <c r="E225" s="229" t="s">
        <v>1</v>
      </c>
      <c r="F225" s="230" t="s">
        <v>1062</v>
      </c>
      <c r="G225" s="228"/>
      <c r="H225" s="229" t="s">
        <v>1</v>
      </c>
      <c r="I225" s="231"/>
      <c r="J225" s="228"/>
      <c r="K225" s="228"/>
      <c r="L225" s="232"/>
      <c r="M225" s="233"/>
      <c r="N225" s="234"/>
      <c r="O225" s="234"/>
      <c r="P225" s="234"/>
      <c r="Q225" s="234"/>
      <c r="R225" s="234"/>
      <c r="S225" s="234"/>
      <c r="T225" s="235"/>
      <c r="AT225" s="236" t="s">
        <v>152</v>
      </c>
      <c r="AU225" s="236" t="s">
        <v>85</v>
      </c>
      <c r="AV225" s="15" t="s">
        <v>83</v>
      </c>
      <c r="AW225" s="15" t="s">
        <v>31</v>
      </c>
      <c r="AX225" s="15" t="s">
        <v>75</v>
      </c>
      <c r="AY225" s="236" t="s">
        <v>141</v>
      </c>
    </row>
    <row r="226" spans="1:65" s="13" customFormat="1" x14ac:dyDescent="0.2">
      <c r="B226" s="205"/>
      <c r="C226" s="206"/>
      <c r="D226" s="200" t="s">
        <v>152</v>
      </c>
      <c r="E226" s="207" t="s">
        <v>1</v>
      </c>
      <c r="F226" s="208" t="s">
        <v>179</v>
      </c>
      <c r="G226" s="206"/>
      <c r="H226" s="209">
        <v>5</v>
      </c>
      <c r="I226" s="210"/>
      <c r="J226" s="206"/>
      <c r="K226" s="206"/>
      <c r="L226" s="211"/>
      <c r="M226" s="212"/>
      <c r="N226" s="213"/>
      <c r="O226" s="213"/>
      <c r="P226" s="213"/>
      <c r="Q226" s="213"/>
      <c r="R226" s="213"/>
      <c r="S226" s="213"/>
      <c r="T226" s="214"/>
      <c r="AT226" s="215" t="s">
        <v>152</v>
      </c>
      <c r="AU226" s="215" t="s">
        <v>85</v>
      </c>
      <c r="AV226" s="13" t="s">
        <v>85</v>
      </c>
      <c r="AW226" s="13" t="s">
        <v>31</v>
      </c>
      <c r="AX226" s="13" t="s">
        <v>75</v>
      </c>
      <c r="AY226" s="215" t="s">
        <v>141</v>
      </c>
    </row>
    <row r="227" spans="1:65" s="14" customFormat="1" x14ac:dyDescent="0.2">
      <c r="B227" s="216"/>
      <c r="C227" s="217"/>
      <c r="D227" s="200" t="s">
        <v>152</v>
      </c>
      <c r="E227" s="218" t="s">
        <v>1</v>
      </c>
      <c r="F227" s="219" t="s">
        <v>156</v>
      </c>
      <c r="G227" s="217"/>
      <c r="H227" s="220">
        <v>5</v>
      </c>
      <c r="I227" s="221"/>
      <c r="J227" s="217"/>
      <c r="K227" s="217"/>
      <c r="L227" s="222"/>
      <c r="M227" s="223"/>
      <c r="N227" s="224"/>
      <c r="O227" s="224"/>
      <c r="P227" s="224"/>
      <c r="Q227" s="224"/>
      <c r="R227" s="224"/>
      <c r="S227" s="224"/>
      <c r="T227" s="225"/>
      <c r="AT227" s="226" t="s">
        <v>152</v>
      </c>
      <c r="AU227" s="226" t="s">
        <v>85</v>
      </c>
      <c r="AV227" s="14" t="s">
        <v>149</v>
      </c>
      <c r="AW227" s="14" t="s">
        <v>31</v>
      </c>
      <c r="AX227" s="14" t="s">
        <v>83</v>
      </c>
      <c r="AY227" s="226" t="s">
        <v>141</v>
      </c>
    </row>
    <row r="228" spans="1:65" s="2" customFormat="1" ht="24.15" customHeight="1" x14ac:dyDescent="0.2">
      <c r="A228" s="34"/>
      <c r="B228" s="35"/>
      <c r="C228" s="238" t="s">
        <v>294</v>
      </c>
      <c r="D228" s="238" t="s">
        <v>204</v>
      </c>
      <c r="E228" s="239" t="s">
        <v>735</v>
      </c>
      <c r="F228" s="240" t="s">
        <v>736</v>
      </c>
      <c r="G228" s="241" t="s">
        <v>243</v>
      </c>
      <c r="H228" s="242">
        <v>18</v>
      </c>
      <c r="I228" s="243"/>
      <c r="J228" s="244">
        <f>ROUND(I228*H228,2)</f>
        <v>0</v>
      </c>
      <c r="K228" s="240" t="s">
        <v>147</v>
      </c>
      <c r="L228" s="39"/>
      <c r="M228" s="245" t="s">
        <v>1</v>
      </c>
      <c r="N228" s="246" t="s">
        <v>40</v>
      </c>
      <c r="O228" s="71"/>
      <c r="P228" s="196">
        <f>O228*H228</f>
        <v>0</v>
      </c>
      <c r="Q228" s="196">
        <v>0</v>
      </c>
      <c r="R228" s="196">
        <f>Q228*H228</f>
        <v>0</v>
      </c>
      <c r="S228" s="196">
        <v>0</v>
      </c>
      <c r="T228" s="197">
        <f>S228*H228</f>
        <v>0</v>
      </c>
      <c r="U228" s="34"/>
      <c r="V228" s="34"/>
      <c r="W228" s="34"/>
      <c r="X228" s="34"/>
      <c r="Y228" s="34"/>
      <c r="Z228" s="34"/>
      <c r="AA228" s="34"/>
      <c r="AB228" s="34"/>
      <c r="AC228" s="34"/>
      <c r="AD228" s="34"/>
      <c r="AE228" s="34"/>
      <c r="AR228" s="198" t="s">
        <v>149</v>
      </c>
      <c r="AT228" s="198" t="s">
        <v>204</v>
      </c>
      <c r="AU228" s="198" t="s">
        <v>85</v>
      </c>
      <c r="AY228" s="17" t="s">
        <v>141</v>
      </c>
      <c r="BE228" s="199">
        <f>IF(N228="základní",J228,0)</f>
        <v>0</v>
      </c>
      <c r="BF228" s="199">
        <f>IF(N228="snížená",J228,0)</f>
        <v>0</v>
      </c>
      <c r="BG228" s="199">
        <f>IF(N228="zákl. přenesená",J228,0)</f>
        <v>0</v>
      </c>
      <c r="BH228" s="199">
        <f>IF(N228="sníž. přenesená",J228,0)</f>
        <v>0</v>
      </c>
      <c r="BI228" s="199">
        <f>IF(N228="nulová",J228,0)</f>
        <v>0</v>
      </c>
      <c r="BJ228" s="17" t="s">
        <v>83</v>
      </c>
      <c r="BK228" s="199">
        <f>ROUND(I228*H228,2)</f>
        <v>0</v>
      </c>
      <c r="BL228" s="17" t="s">
        <v>149</v>
      </c>
      <c r="BM228" s="198" t="s">
        <v>1130</v>
      </c>
    </row>
    <row r="229" spans="1:65" s="2" customFormat="1" ht="36" x14ac:dyDescent="0.2">
      <c r="A229" s="34"/>
      <c r="B229" s="35"/>
      <c r="C229" s="36"/>
      <c r="D229" s="200" t="s">
        <v>151</v>
      </c>
      <c r="E229" s="36"/>
      <c r="F229" s="201" t="s">
        <v>738</v>
      </c>
      <c r="G229" s="36"/>
      <c r="H229" s="36"/>
      <c r="I229" s="202"/>
      <c r="J229" s="36"/>
      <c r="K229" s="36"/>
      <c r="L229" s="39"/>
      <c r="M229" s="203"/>
      <c r="N229" s="204"/>
      <c r="O229" s="71"/>
      <c r="P229" s="71"/>
      <c r="Q229" s="71"/>
      <c r="R229" s="71"/>
      <c r="S229" s="71"/>
      <c r="T229" s="72"/>
      <c r="U229" s="34"/>
      <c r="V229" s="34"/>
      <c r="W229" s="34"/>
      <c r="X229" s="34"/>
      <c r="Y229" s="34"/>
      <c r="Z229" s="34"/>
      <c r="AA229" s="34"/>
      <c r="AB229" s="34"/>
      <c r="AC229" s="34"/>
      <c r="AD229" s="34"/>
      <c r="AE229" s="34"/>
      <c r="AT229" s="17" t="s">
        <v>151</v>
      </c>
      <c r="AU229" s="17" t="s">
        <v>85</v>
      </c>
    </row>
    <row r="230" spans="1:65" s="13" customFormat="1" x14ac:dyDescent="0.2">
      <c r="B230" s="205"/>
      <c r="C230" s="206"/>
      <c r="D230" s="200" t="s">
        <v>152</v>
      </c>
      <c r="E230" s="207" t="s">
        <v>1</v>
      </c>
      <c r="F230" s="208" t="s">
        <v>288</v>
      </c>
      <c r="G230" s="206"/>
      <c r="H230" s="209">
        <v>18</v>
      </c>
      <c r="I230" s="210"/>
      <c r="J230" s="206"/>
      <c r="K230" s="206"/>
      <c r="L230" s="211"/>
      <c r="M230" s="212"/>
      <c r="N230" s="213"/>
      <c r="O230" s="213"/>
      <c r="P230" s="213"/>
      <c r="Q230" s="213"/>
      <c r="R230" s="213"/>
      <c r="S230" s="213"/>
      <c r="T230" s="214"/>
      <c r="AT230" s="215" t="s">
        <v>152</v>
      </c>
      <c r="AU230" s="215" t="s">
        <v>85</v>
      </c>
      <c r="AV230" s="13" t="s">
        <v>85</v>
      </c>
      <c r="AW230" s="13" t="s">
        <v>31</v>
      </c>
      <c r="AX230" s="13" t="s">
        <v>75</v>
      </c>
      <c r="AY230" s="215" t="s">
        <v>141</v>
      </c>
    </row>
    <row r="231" spans="1:65" s="14" customFormat="1" x14ac:dyDescent="0.2">
      <c r="B231" s="216"/>
      <c r="C231" s="217"/>
      <c r="D231" s="200" t="s">
        <v>152</v>
      </c>
      <c r="E231" s="218" t="s">
        <v>1</v>
      </c>
      <c r="F231" s="219" t="s">
        <v>156</v>
      </c>
      <c r="G231" s="217"/>
      <c r="H231" s="220">
        <v>18</v>
      </c>
      <c r="I231" s="221"/>
      <c r="J231" s="217"/>
      <c r="K231" s="217"/>
      <c r="L231" s="222"/>
      <c r="M231" s="223"/>
      <c r="N231" s="224"/>
      <c r="O231" s="224"/>
      <c r="P231" s="224"/>
      <c r="Q231" s="224"/>
      <c r="R231" s="224"/>
      <c r="S231" s="224"/>
      <c r="T231" s="225"/>
      <c r="AT231" s="226" t="s">
        <v>152</v>
      </c>
      <c r="AU231" s="226" t="s">
        <v>85</v>
      </c>
      <c r="AV231" s="14" t="s">
        <v>149</v>
      </c>
      <c r="AW231" s="14" t="s">
        <v>31</v>
      </c>
      <c r="AX231" s="14" t="s">
        <v>83</v>
      </c>
      <c r="AY231" s="226" t="s">
        <v>141</v>
      </c>
    </row>
    <row r="232" spans="1:65" s="2" customFormat="1" ht="24.15" customHeight="1" x14ac:dyDescent="0.2">
      <c r="A232" s="34"/>
      <c r="B232" s="35"/>
      <c r="C232" s="238" t="s">
        <v>299</v>
      </c>
      <c r="D232" s="238" t="s">
        <v>204</v>
      </c>
      <c r="E232" s="239" t="s">
        <v>1131</v>
      </c>
      <c r="F232" s="240" t="s">
        <v>1132</v>
      </c>
      <c r="G232" s="241" t="s">
        <v>243</v>
      </c>
      <c r="H232" s="242">
        <v>75</v>
      </c>
      <c r="I232" s="243"/>
      <c r="J232" s="244">
        <f>ROUND(I232*H232,2)</f>
        <v>0</v>
      </c>
      <c r="K232" s="240" t="s">
        <v>147</v>
      </c>
      <c r="L232" s="39"/>
      <c r="M232" s="245" t="s">
        <v>1</v>
      </c>
      <c r="N232" s="246" t="s">
        <v>40</v>
      </c>
      <c r="O232" s="71"/>
      <c r="P232" s="196">
        <f>O232*H232</f>
        <v>0</v>
      </c>
      <c r="Q232" s="196">
        <v>0</v>
      </c>
      <c r="R232" s="196">
        <f>Q232*H232</f>
        <v>0</v>
      </c>
      <c r="S232" s="196">
        <v>0</v>
      </c>
      <c r="T232" s="197">
        <f>S232*H232</f>
        <v>0</v>
      </c>
      <c r="U232" s="34"/>
      <c r="V232" s="34"/>
      <c r="W232" s="34"/>
      <c r="X232" s="34"/>
      <c r="Y232" s="34"/>
      <c r="Z232" s="34"/>
      <c r="AA232" s="34"/>
      <c r="AB232" s="34"/>
      <c r="AC232" s="34"/>
      <c r="AD232" s="34"/>
      <c r="AE232" s="34"/>
      <c r="AR232" s="198" t="s">
        <v>149</v>
      </c>
      <c r="AT232" s="198" t="s">
        <v>204</v>
      </c>
      <c r="AU232" s="198" t="s">
        <v>85</v>
      </c>
      <c r="AY232" s="17" t="s">
        <v>141</v>
      </c>
      <c r="BE232" s="199">
        <f>IF(N232="základní",J232,0)</f>
        <v>0</v>
      </c>
      <c r="BF232" s="199">
        <f>IF(N232="snížená",J232,0)</f>
        <v>0</v>
      </c>
      <c r="BG232" s="199">
        <f>IF(N232="zákl. přenesená",J232,0)</f>
        <v>0</v>
      </c>
      <c r="BH232" s="199">
        <f>IF(N232="sníž. přenesená",J232,0)</f>
        <v>0</v>
      </c>
      <c r="BI232" s="199">
        <f>IF(N232="nulová",J232,0)</f>
        <v>0</v>
      </c>
      <c r="BJ232" s="17" t="s">
        <v>83</v>
      </c>
      <c r="BK232" s="199">
        <f>ROUND(I232*H232,2)</f>
        <v>0</v>
      </c>
      <c r="BL232" s="17" t="s">
        <v>149</v>
      </c>
      <c r="BM232" s="198" t="s">
        <v>1133</v>
      </c>
    </row>
    <row r="233" spans="1:65" s="2" customFormat="1" ht="36" x14ac:dyDescent="0.2">
      <c r="A233" s="34"/>
      <c r="B233" s="35"/>
      <c r="C233" s="36"/>
      <c r="D233" s="200" t="s">
        <v>151</v>
      </c>
      <c r="E233" s="36"/>
      <c r="F233" s="201" t="s">
        <v>1134</v>
      </c>
      <c r="G233" s="36"/>
      <c r="H233" s="36"/>
      <c r="I233" s="202"/>
      <c r="J233" s="36"/>
      <c r="K233" s="36"/>
      <c r="L233" s="39"/>
      <c r="M233" s="203"/>
      <c r="N233" s="204"/>
      <c r="O233" s="71"/>
      <c r="P233" s="71"/>
      <c r="Q233" s="71"/>
      <c r="R233" s="71"/>
      <c r="S233" s="71"/>
      <c r="T233" s="72"/>
      <c r="U233" s="34"/>
      <c r="V233" s="34"/>
      <c r="W233" s="34"/>
      <c r="X233" s="34"/>
      <c r="Y233" s="34"/>
      <c r="Z233" s="34"/>
      <c r="AA233" s="34"/>
      <c r="AB233" s="34"/>
      <c r="AC233" s="34"/>
      <c r="AD233" s="34"/>
      <c r="AE233" s="34"/>
      <c r="AT233" s="17" t="s">
        <v>151</v>
      </c>
      <c r="AU233" s="17" t="s">
        <v>85</v>
      </c>
    </row>
    <row r="234" spans="1:65" s="13" customFormat="1" x14ac:dyDescent="0.2">
      <c r="B234" s="205"/>
      <c r="C234" s="206"/>
      <c r="D234" s="200" t="s">
        <v>152</v>
      </c>
      <c r="E234" s="207" t="s">
        <v>1</v>
      </c>
      <c r="F234" s="208" t="s">
        <v>785</v>
      </c>
      <c r="G234" s="206"/>
      <c r="H234" s="209">
        <v>75</v>
      </c>
      <c r="I234" s="210"/>
      <c r="J234" s="206"/>
      <c r="K234" s="206"/>
      <c r="L234" s="211"/>
      <c r="M234" s="212"/>
      <c r="N234" s="213"/>
      <c r="O234" s="213"/>
      <c r="P234" s="213"/>
      <c r="Q234" s="213"/>
      <c r="R234" s="213"/>
      <c r="S234" s="213"/>
      <c r="T234" s="214"/>
      <c r="AT234" s="215" t="s">
        <v>152</v>
      </c>
      <c r="AU234" s="215" t="s">
        <v>85</v>
      </c>
      <c r="AV234" s="13" t="s">
        <v>85</v>
      </c>
      <c r="AW234" s="13" t="s">
        <v>31</v>
      </c>
      <c r="AX234" s="13" t="s">
        <v>75</v>
      </c>
      <c r="AY234" s="215" t="s">
        <v>141</v>
      </c>
    </row>
    <row r="235" spans="1:65" s="14" customFormat="1" x14ac:dyDescent="0.2">
      <c r="B235" s="216"/>
      <c r="C235" s="217"/>
      <c r="D235" s="200" t="s">
        <v>152</v>
      </c>
      <c r="E235" s="218" t="s">
        <v>1</v>
      </c>
      <c r="F235" s="219" t="s">
        <v>156</v>
      </c>
      <c r="G235" s="217"/>
      <c r="H235" s="220">
        <v>75</v>
      </c>
      <c r="I235" s="221"/>
      <c r="J235" s="217"/>
      <c r="K235" s="217"/>
      <c r="L235" s="222"/>
      <c r="M235" s="223"/>
      <c r="N235" s="224"/>
      <c r="O235" s="224"/>
      <c r="P235" s="224"/>
      <c r="Q235" s="224"/>
      <c r="R235" s="224"/>
      <c r="S235" s="224"/>
      <c r="T235" s="225"/>
      <c r="AT235" s="226" t="s">
        <v>152</v>
      </c>
      <c r="AU235" s="226" t="s">
        <v>85</v>
      </c>
      <c r="AV235" s="14" t="s">
        <v>149</v>
      </c>
      <c r="AW235" s="14" t="s">
        <v>31</v>
      </c>
      <c r="AX235" s="14" t="s">
        <v>83</v>
      </c>
      <c r="AY235" s="226" t="s">
        <v>141</v>
      </c>
    </row>
    <row r="236" spans="1:65" s="2" customFormat="1" ht="16.5" customHeight="1" x14ac:dyDescent="0.2">
      <c r="A236" s="34"/>
      <c r="B236" s="35"/>
      <c r="C236" s="238" t="s">
        <v>7</v>
      </c>
      <c r="D236" s="238" t="s">
        <v>204</v>
      </c>
      <c r="E236" s="239" t="s">
        <v>747</v>
      </c>
      <c r="F236" s="240" t="s">
        <v>748</v>
      </c>
      <c r="G236" s="241" t="s">
        <v>243</v>
      </c>
      <c r="H236" s="242">
        <v>75</v>
      </c>
      <c r="I236" s="243"/>
      <c r="J236" s="244">
        <f>ROUND(I236*H236,2)</f>
        <v>0</v>
      </c>
      <c r="K236" s="240" t="s">
        <v>147</v>
      </c>
      <c r="L236" s="39"/>
      <c r="M236" s="245" t="s">
        <v>1</v>
      </c>
      <c r="N236" s="246" t="s">
        <v>40</v>
      </c>
      <c r="O236" s="71"/>
      <c r="P236" s="196">
        <f>O236*H236</f>
        <v>0</v>
      </c>
      <c r="Q236" s="196">
        <v>0</v>
      </c>
      <c r="R236" s="196">
        <f>Q236*H236</f>
        <v>0</v>
      </c>
      <c r="S236" s="196">
        <v>0</v>
      </c>
      <c r="T236" s="197">
        <f>S236*H236</f>
        <v>0</v>
      </c>
      <c r="U236" s="34"/>
      <c r="V236" s="34"/>
      <c r="W236" s="34"/>
      <c r="X236" s="34"/>
      <c r="Y236" s="34"/>
      <c r="Z236" s="34"/>
      <c r="AA236" s="34"/>
      <c r="AB236" s="34"/>
      <c r="AC236" s="34"/>
      <c r="AD236" s="34"/>
      <c r="AE236" s="34"/>
      <c r="AR236" s="198" t="s">
        <v>149</v>
      </c>
      <c r="AT236" s="198" t="s">
        <v>204</v>
      </c>
      <c r="AU236" s="198" t="s">
        <v>85</v>
      </c>
      <c r="AY236" s="17" t="s">
        <v>141</v>
      </c>
      <c r="BE236" s="199">
        <f>IF(N236="základní",J236,0)</f>
        <v>0</v>
      </c>
      <c r="BF236" s="199">
        <f>IF(N236="snížená",J236,0)</f>
        <v>0</v>
      </c>
      <c r="BG236" s="199">
        <f>IF(N236="zákl. přenesená",J236,0)</f>
        <v>0</v>
      </c>
      <c r="BH236" s="199">
        <f>IF(N236="sníž. přenesená",J236,0)</f>
        <v>0</v>
      </c>
      <c r="BI236" s="199">
        <f>IF(N236="nulová",J236,0)</f>
        <v>0</v>
      </c>
      <c r="BJ236" s="17" t="s">
        <v>83</v>
      </c>
      <c r="BK236" s="199">
        <f>ROUND(I236*H236,2)</f>
        <v>0</v>
      </c>
      <c r="BL236" s="17" t="s">
        <v>149</v>
      </c>
      <c r="BM236" s="198" t="s">
        <v>1135</v>
      </c>
    </row>
    <row r="237" spans="1:65" s="2" customFormat="1" ht="36" x14ac:dyDescent="0.2">
      <c r="A237" s="34"/>
      <c r="B237" s="35"/>
      <c r="C237" s="36"/>
      <c r="D237" s="200" t="s">
        <v>151</v>
      </c>
      <c r="E237" s="36"/>
      <c r="F237" s="201" t="s">
        <v>750</v>
      </c>
      <c r="G237" s="36"/>
      <c r="H237" s="36"/>
      <c r="I237" s="202"/>
      <c r="J237" s="36"/>
      <c r="K237" s="36"/>
      <c r="L237" s="39"/>
      <c r="M237" s="203"/>
      <c r="N237" s="204"/>
      <c r="O237" s="71"/>
      <c r="P237" s="71"/>
      <c r="Q237" s="71"/>
      <c r="R237" s="71"/>
      <c r="S237" s="71"/>
      <c r="T237" s="72"/>
      <c r="U237" s="34"/>
      <c r="V237" s="34"/>
      <c r="W237" s="34"/>
      <c r="X237" s="34"/>
      <c r="Y237" s="34"/>
      <c r="Z237" s="34"/>
      <c r="AA237" s="34"/>
      <c r="AB237" s="34"/>
      <c r="AC237" s="34"/>
      <c r="AD237" s="34"/>
      <c r="AE237" s="34"/>
      <c r="AT237" s="17" t="s">
        <v>151</v>
      </c>
      <c r="AU237" s="17" t="s">
        <v>85</v>
      </c>
    </row>
    <row r="238" spans="1:65" s="15" customFormat="1" ht="30" x14ac:dyDescent="0.2">
      <c r="B238" s="227"/>
      <c r="C238" s="228"/>
      <c r="D238" s="200" t="s">
        <v>152</v>
      </c>
      <c r="E238" s="229" t="s">
        <v>1</v>
      </c>
      <c r="F238" s="230" t="s">
        <v>1136</v>
      </c>
      <c r="G238" s="228"/>
      <c r="H238" s="229" t="s">
        <v>1</v>
      </c>
      <c r="I238" s="231"/>
      <c r="J238" s="228"/>
      <c r="K238" s="228"/>
      <c r="L238" s="232"/>
      <c r="M238" s="233"/>
      <c r="N238" s="234"/>
      <c r="O238" s="234"/>
      <c r="P238" s="234"/>
      <c r="Q238" s="234"/>
      <c r="R238" s="234"/>
      <c r="S238" s="234"/>
      <c r="T238" s="235"/>
      <c r="AT238" s="236" t="s">
        <v>152</v>
      </c>
      <c r="AU238" s="236" t="s">
        <v>85</v>
      </c>
      <c r="AV238" s="15" t="s">
        <v>83</v>
      </c>
      <c r="AW238" s="15" t="s">
        <v>31</v>
      </c>
      <c r="AX238" s="15" t="s">
        <v>75</v>
      </c>
      <c r="AY238" s="236" t="s">
        <v>141</v>
      </c>
    </row>
    <row r="239" spans="1:65" s="13" customFormat="1" x14ac:dyDescent="0.2">
      <c r="B239" s="205"/>
      <c r="C239" s="206"/>
      <c r="D239" s="200" t="s">
        <v>152</v>
      </c>
      <c r="E239" s="207" t="s">
        <v>1</v>
      </c>
      <c r="F239" s="208" t="s">
        <v>785</v>
      </c>
      <c r="G239" s="206"/>
      <c r="H239" s="209">
        <v>75</v>
      </c>
      <c r="I239" s="210"/>
      <c r="J239" s="206"/>
      <c r="K239" s="206"/>
      <c r="L239" s="211"/>
      <c r="M239" s="212"/>
      <c r="N239" s="213"/>
      <c r="O239" s="213"/>
      <c r="P239" s="213"/>
      <c r="Q239" s="213"/>
      <c r="R239" s="213"/>
      <c r="S239" s="213"/>
      <c r="T239" s="214"/>
      <c r="AT239" s="215" t="s">
        <v>152</v>
      </c>
      <c r="AU239" s="215" t="s">
        <v>85</v>
      </c>
      <c r="AV239" s="13" t="s">
        <v>85</v>
      </c>
      <c r="AW239" s="13" t="s">
        <v>31</v>
      </c>
      <c r="AX239" s="13" t="s">
        <v>75</v>
      </c>
      <c r="AY239" s="215" t="s">
        <v>141</v>
      </c>
    </row>
    <row r="240" spans="1:65" s="14" customFormat="1" x14ac:dyDescent="0.2">
      <c r="B240" s="216"/>
      <c r="C240" s="217"/>
      <c r="D240" s="200" t="s">
        <v>152</v>
      </c>
      <c r="E240" s="218" t="s">
        <v>1</v>
      </c>
      <c r="F240" s="219" t="s">
        <v>156</v>
      </c>
      <c r="G240" s="217"/>
      <c r="H240" s="220">
        <v>75</v>
      </c>
      <c r="I240" s="221"/>
      <c r="J240" s="217"/>
      <c r="K240" s="217"/>
      <c r="L240" s="222"/>
      <c r="M240" s="223"/>
      <c r="N240" s="224"/>
      <c r="O240" s="224"/>
      <c r="P240" s="224"/>
      <c r="Q240" s="224"/>
      <c r="R240" s="224"/>
      <c r="S240" s="224"/>
      <c r="T240" s="225"/>
      <c r="AT240" s="226" t="s">
        <v>152</v>
      </c>
      <c r="AU240" s="226" t="s">
        <v>85</v>
      </c>
      <c r="AV240" s="14" t="s">
        <v>149</v>
      </c>
      <c r="AW240" s="14" t="s">
        <v>31</v>
      </c>
      <c r="AX240" s="14" t="s">
        <v>83</v>
      </c>
      <c r="AY240" s="226" t="s">
        <v>141</v>
      </c>
    </row>
    <row r="241" spans="1:65" s="12" customFormat="1" ht="22.75" customHeight="1" x14ac:dyDescent="0.25">
      <c r="B241" s="170"/>
      <c r="C241" s="171"/>
      <c r="D241" s="172" t="s">
        <v>74</v>
      </c>
      <c r="E241" s="184" t="s">
        <v>216</v>
      </c>
      <c r="F241" s="184" t="s">
        <v>1137</v>
      </c>
      <c r="G241" s="171"/>
      <c r="H241" s="171"/>
      <c r="I241" s="174"/>
      <c r="J241" s="185">
        <f>BK241</f>
        <v>0</v>
      </c>
      <c r="K241" s="171"/>
      <c r="L241" s="176"/>
      <c r="M241" s="177"/>
      <c r="N241" s="178"/>
      <c r="O241" s="178"/>
      <c r="P241" s="179">
        <f>SUM(P242:P250)</f>
        <v>0</v>
      </c>
      <c r="Q241" s="178"/>
      <c r="R241" s="179">
        <f>SUM(R242:R250)</f>
        <v>8.3655000000000007E-2</v>
      </c>
      <c r="S241" s="178"/>
      <c r="T241" s="180">
        <f>SUM(T242:T250)</f>
        <v>0</v>
      </c>
      <c r="AR241" s="181" t="s">
        <v>83</v>
      </c>
      <c r="AT241" s="182" t="s">
        <v>74</v>
      </c>
      <c r="AU241" s="182" t="s">
        <v>83</v>
      </c>
      <c r="AY241" s="181" t="s">
        <v>141</v>
      </c>
      <c r="BK241" s="183">
        <f>SUM(BK242:BK250)</f>
        <v>0</v>
      </c>
    </row>
    <row r="242" spans="1:65" s="2" customFormat="1" ht="33" customHeight="1" x14ac:dyDescent="0.2">
      <c r="A242" s="34"/>
      <c r="B242" s="35"/>
      <c r="C242" s="238" t="s">
        <v>310</v>
      </c>
      <c r="D242" s="238" t="s">
        <v>204</v>
      </c>
      <c r="E242" s="239" t="s">
        <v>1138</v>
      </c>
      <c r="F242" s="240" t="s">
        <v>1139</v>
      </c>
      <c r="G242" s="241" t="s">
        <v>243</v>
      </c>
      <c r="H242" s="242">
        <v>71.5</v>
      </c>
      <c r="I242" s="243"/>
      <c r="J242" s="244">
        <f>ROUND(I242*H242,2)</f>
        <v>0</v>
      </c>
      <c r="K242" s="240" t="s">
        <v>1</v>
      </c>
      <c r="L242" s="39"/>
      <c r="M242" s="245" t="s">
        <v>1</v>
      </c>
      <c r="N242" s="246" t="s">
        <v>40</v>
      </c>
      <c r="O242" s="71"/>
      <c r="P242" s="196">
        <f>O242*H242</f>
        <v>0</v>
      </c>
      <c r="Q242" s="196">
        <v>1.17E-3</v>
      </c>
      <c r="R242" s="196">
        <f>Q242*H242</f>
        <v>8.3655000000000007E-2</v>
      </c>
      <c r="S242" s="196">
        <v>0</v>
      </c>
      <c r="T242" s="197">
        <f>S242*H242</f>
        <v>0</v>
      </c>
      <c r="U242" s="34"/>
      <c r="V242" s="34"/>
      <c r="W242" s="34"/>
      <c r="X242" s="34"/>
      <c r="Y242" s="34"/>
      <c r="Z242" s="34"/>
      <c r="AA242" s="34"/>
      <c r="AB242" s="34"/>
      <c r="AC242" s="34"/>
      <c r="AD242" s="34"/>
      <c r="AE242" s="34"/>
      <c r="AR242" s="198" t="s">
        <v>149</v>
      </c>
      <c r="AT242" s="198" t="s">
        <v>204</v>
      </c>
      <c r="AU242" s="198" t="s">
        <v>85</v>
      </c>
      <c r="AY242" s="17" t="s">
        <v>141</v>
      </c>
      <c r="BE242" s="199">
        <f>IF(N242="základní",J242,0)</f>
        <v>0</v>
      </c>
      <c r="BF242" s="199">
        <f>IF(N242="snížená",J242,0)</f>
        <v>0</v>
      </c>
      <c r="BG242" s="199">
        <f>IF(N242="zákl. přenesená",J242,0)</f>
        <v>0</v>
      </c>
      <c r="BH242" s="199">
        <f>IF(N242="sníž. přenesená",J242,0)</f>
        <v>0</v>
      </c>
      <c r="BI242" s="199">
        <f>IF(N242="nulová",J242,0)</f>
        <v>0</v>
      </c>
      <c r="BJ242" s="17" t="s">
        <v>83</v>
      </c>
      <c r="BK242" s="199">
        <f>ROUND(I242*H242,2)</f>
        <v>0</v>
      </c>
      <c r="BL242" s="17" t="s">
        <v>149</v>
      </c>
      <c r="BM242" s="198" t="s">
        <v>1140</v>
      </c>
    </row>
    <row r="243" spans="1:65" s="2" customFormat="1" ht="36" x14ac:dyDescent="0.2">
      <c r="A243" s="34"/>
      <c r="B243" s="35"/>
      <c r="C243" s="36"/>
      <c r="D243" s="200" t="s">
        <v>151</v>
      </c>
      <c r="E243" s="36"/>
      <c r="F243" s="201" t="s">
        <v>1141</v>
      </c>
      <c r="G243" s="36"/>
      <c r="H243" s="36"/>
      <c r="I243" s="202"/>
      <c r="J243" s="36"/>
      <c r="K243" s="36"/>
      <c r="L243" s="39"/>
      <c r="M243" s="203"/>
      <c r="N243" s="204"/>
      <c r="O243" s="71"/>
      <c r="P243" s="71"/>
      <c r="Q243" s="71"/>
      <c r="R243" s="71"/>
      <c r="S243" s="71"/>
      <c r="T243" s="72"/>
      <c r="U243" s="34"/>
      <c r="V243" s="34"/>
      <c r="W243" s="34"/>
      <c r="X243" s="34"/>
      <c r="Y243" s="34"/>
      <c r="Z243" s="34"/>
      <c r="AA243" s="34"/>
      <c r="AB243" s="34"/>
      <c r="AC243" s="34"/>
      <c r="AD243" s="34"/>
      <c r="AE243" s="34"/>
      <c r="AT243" s="17" t="s">
        <v>151</v>
      </c>
      <c r="AU243" s="17" t="s">
        <v>85</v>
      </c>
    </row>
    <row r="244" spans="1:65" s="15" customFormat="1" x14ac:dyDescent="0.2">
      <c r="B244" s="227"/>
      <c r="C244" s="228"/>
      <c r="D244" s="200" t="s">
        <v>152</v>
      </c>
      <c r="E244" s="229" t="s">
        <v>1</v>
      </c>
      <c r="F244" s="230" t="s">
        <v>1142</v>
      </c>
      <c r="G244" s="228"/>
      <c r="H244" s="229" t="s">
        <v>1</v>
      </c>
      <c r="I244" s="231"/>
      <c r="J244" s="228"/>
      <c r="K244" s="228"/>
      <c r="L244" s="232"/>
      <c r="M244" s="233"/>
      <c r="N244" s="234"/>
      <c r="O244" s="234"/>
      <c r="P244" s="234"/>
      <c r="Q244" s="234"/>
      <c r="R244" s="234"/>
      <c r="S244" s="234"/>
      <c r="T244" s="235"/>
      <c r="AT244" s="236" t="s">
        <v>152</v>
      </c>
      <c r="AU244" s="236" t="s">
        <v>85</v>
      </c>
      <c r="AV244" s="15" t="s">
        <v>83</v>
      </c>
      <c r="AW244" s="15" t="s">
        <v>31</v>
      </c>
      <c r="AX244" s="15" t="s">
        <v>75</v>
      </c>
      <c r="AY244" s="236" t="s">
        <v>141</v>
      </c>
    </row>
    <row r="245" spans="1:65" s="15" customFormat="1" ht="20" x14ac:dyDescent="0.2">
      <c r="B245" s="227"/>
      <c r="C245" s="228"/>
      <c r="D245" s="200" t="s">
        <v>152</v>
      </c>
      <c r="E245" s="229" t="s">
        <v>1</v>
      </c>
      <c r="F245" s="230" t="s">
        <v>1143</v>
      </c>
      <c r="G245" s="228"/>
      <c r="H245" s="229" t="s">
        <v>1</v>
      </c>
      <c r="I245" s="231"/>
      <c r="J245" s="228"/>
      <c r="K245" s="228"/>
      <c r="L245" s="232"/>
      <c r="M245" s="233"/>
      <c r="N245" s="234"/>
      <c r="O245" s="234"/>
      <c r="P245" s="234"/>
      <c r="Q245" s="234"/>
      <c r="R245" s="234"/>
      <c r="S245" s="234"/>
      <c r="T245" s="235"/>
      <c r="AT245" s="236" t="s">
        <v>152</v>
      </c>
      <c r="AU245" s="236" t="s">
        <v>85</v>
      </c>
      <c r="AV245" s="15" t="s">
        <v>83</v>
      </c>
      <c r="AW245" s="15" t="s">
        <v>31</v>
      </c>
      <c r="AX245" s="15" t="s">
        <v>75</v>
      </c>
      <c r="AY245" s="236" t="s">
        <v>141</v>
      </c>
    </row>
    <row r="246" spans="1:65" s="13" customFormat="1" x14ac:dyDescent="0.2">
      <c r="B246" s="205"/>
      <c r="C246" s="206"/>
      <c r="D246" s="200" t="s">
        <v>152</v>
      </c>
      <c r="E246" s="207" t="s">
        <v>1</v>
      </c>
      <c r="F246" s="208" t="s">
        <v>758</v>
      </c>
      <c r="G246" s="206"/>
      <c r="H246" s="209">
        <v>70</v>
      </c>
      <c r="I246" s="210"/>
      <c r="J246" s="206"/>
      <c r="K246" s="206"/>
      <c r="L246" s="211"/>
      <c r="M246" s="212"/>
      <c r="N246" s="213"/>
      <c r="O246" s="213"/>
      <c r="P246" s="213"/>
      <c r="Q246" s="213"/>
      <c r="R246" s="213"/>
      <c r="S246" s="213"/>
      <c r="T246" s="214"/>
      <c r="AT246" s="215" t="s">
        <v>152</v>
      </c>
      <c r="AU246" s="215" t="s">
        <v>85</v>
      </c>
      <c r="AV246" s="13" t="s">
        <v>85</v>
      </c>
      <c r="AW246" s="13" t="s">
        <v>31</v>
      </c>
      <c r="AX246" s="13" t="s">
        <v>75</v>
      </c>
      <c r="AY246" s="215" t="s">
        <v>141</v>
      </c>
    </row>
    <row r="247" spans="1:65" s="15" customFormat="1" x14ac:dyDescent="0.2">
      <c r="B247" s="227"/>
      <c r="C247" s="228"/>
      <c r="D247" s="200" t="s">
        <v>152</v>
      </c>
      <c r="E247" s="229" t="s">
        <v>1</v>
      </c>
      <c r="F247" s="230" t="s">
        <v>1144</v>
      </c>
      <c r="G247" s="228"/>
      <c r="H247" s="229" t="s">
        <v>1</v>
      </c>
      <c r="I247" s="231"/>
      <c r="J247" s="228"/>
      <c r="K247" s="228"/>
      <c r="L247" s="232"/>
      <c r="M247" s="233"/>
      <c r="N247" s="234"/>
      <c r="O247" s="234"/>
      <c r="P247" s="234"/>
      <c r="Q247" s="234"/>
      <c r="R247" s="234"/>
      <c r="S247" s="234"/>
      <c r="T247" s="235"/>
      <c r="AT247" s="236" t="s">
        <v>152</v>
      </c>
      <c r="AU247" s="236" t="s">
        <v>85</v>
      </c>
      <c r="AV247" s="15" t="s">
        <v>83</v>
      </c>
      <c r="AW247" s="15" t="s">
        <v>31</v>
      </c>
      <c r="AX247" s="15" t="s">
        <v>75</v>
      </c>
      <c r="AY247" s="236" t="s">
        <v>141</v>
      </c>
    </row>
    <row r="248" spans="1:65" s="15" customFormat="1" ht="20" x14ac:dyDescent="0.2">
      <c r="B248" s="227"/>
      <c r="C248" s="228"/>
      <c r="D248" s="200" t="s">
        <v>152</v>
      </c>
      <c r="E248" s="229" t="s">
        <v>1</v>
      </c>
      <c r="F248" s="230" t="s">
        <v>1145</v>
      </c>
      <c r="G248" s="228"/>
      <c r="H248" s="229" t="s">
        <v>1</v>
      </c>
      <c r="I248" s="231"/>
      <c r="J248" s="228"/>
      <c r="K248" s="228"/>
      <c r="L248" s="232"/>
      <c r="M248" s="233"/>
      <c r="N248" s="234"/>
      <c r="O248" s="234"/>
      <c r="P248" s="234"/>
      <c r="Q248" s="234"/>
      <c r="R248" s="234"/>
      <c r="S248" s="234"/>
      <c r="T248" s="235"/>
      <c r="AT248" s="236" t="s">
        <v>152</v>
      </c>
      <c r="AU248" s="236" t="s">
        <v>85</v>
      </c>
      <c r="AV248" s="15" t="s">
        <v>83</v>
      </c>
      <c r="AW248" s="15" t="s">
        <v>31</v>
      </c>
      <c r="AX248" s="15" t="s">
        <v>75</v>
      </c>
      <c r="AY248" s="236" t="s">
        <v>141</v>
      </c>
    </row>
    <row r="249" spans="1:65" s="13" customFormat="1" x14ac:dyDescent="0.2">
      <c r="B249" s="205"/>
      <c r="C249" s="206"/>
      <c r="D249" s="200" t="s">
        <v>152</v>
      </c>
      <c r="E249" s="207" t="s">
        <v>1</v>
      </c>
      <c r="F249" s="208" t="s">
        <v>1146</v>
      </c>
      <c r="G249" s="206"/>
      <c r="H249" s="209">
        <v>1.5</v>
      </c>
      <c r="I249" s="210"/>
      <c r="J249" s="206"/>
      <c r="K249" s="206"/>
      <c r="L249" s="211"/>
      <c r="M249" s="212"/>
      <c r="N249" s="213"/>
      <c r="O249" s="213"/>
      <c r="P249" s="213"/>
      <c r="Q249" s="213"/>
      <c r="R249" s="213"/>
      <c r="S249" s="213"/>
      <c r="T249" s="214"/>
      <c r="AT249" s="215" t="s">
        <v>152</v>
      </c>
      <c r="AU249" s="215" t="s">
        <v>85</v>
      </c>
      <c r="AV249" s="13" t="s">
        <v>85</v>
      </c>
      <c r="AW249" s="13" t="s">
        <v>31</v>
      </c>
      <c r="AX249" s="13" t="s">
        <v>75</v>
      </c>
      <c r="AY249" s="215" t="s">
        <v>141</v>
      </c>
    </row>
    <row r="250" spans="1:65" s="14" customFormat="1" x14ac:dyDescent="0.2">
      <c r="B250" s="216"/>
      <c r="C250" s="217"/>
      <c r="D250" s="200" t="s">
        <v>152</v>
      </c>
      <c r="E250" s="218" t="s">
        <v>1</v>
      </c>
      <c r="F250" s="219" t="s">
        <v>156</v>
      </c>
      <c r="G250" s="217"/>
      <c r="H250" s="220">
        <v>71.5</v>
      </c>
      <c r="I250" s="221"/>
      <c r="J250" s="217"/>
      <c r="K250" s="217"/>
      <c r="L250" s="222"/>
      <c r="M250" s="223"/>
      <c r="N250" s="224"/>
      <c r="O250" s="224"/>
      <c r="P250" s="224"/>
      <c r="Q250" s="224"/>
      <c r="R250" s="224"/>
      <c r="S250" s="224"/>
      <c r="T250" s="225"/>
      <c r="AT250" s="226" t="s">
        <v>152</v>
      </c>
      <c r="AU250" s="226" t="s">
        <v>85</v>
      </c>
      <c r="AV250" s="14" t="s">
        <v>149</v>
      </c>
      <c r="AW250" s="14" t="s">
        <v>31</v>
      </c>
      <c r="AX250" s="14" t="s">
        <v>83</v>
      </c>
      <c r="AY250" s="226" t="s">
        <v>141</v>
      </c>
    </row>
    <row r="251" spans="1:65" s="12" customFormat="1" ht="22.75" customHeight="1" x14ac:dyDescent="0.25">
      <c r="B251" s="170"/>
      <c r="C251" s="171"/>
      <c r="D251" s="172" t="s">
        <v>74</v>
      </c>
      <c r="E251" s="184" t="s">
        <v>351</v>
      </c>
      <c r="F251" s="184" t="s">
        <v>352</v>
      </c>
      <c r="G251" s="171"/>
      <c r="H251" s="171"/>
      <c r="I251" s="174"/>
      <c r="J251" s="185">
        <f>BK251</f>
        <v>0</v>
      </c>
      <c r="K251" s="171"/>
      <c r="L251" s="176"/>
      <c r="M251" s="177"/>
      <c r="N251" s="178"/>
      <c r="O251" s="178"/>
      <c r="P251" s="179">
        <f>SUM(P252:P276)</f>
        <v>0</v>
      </c>
      <c r="Q251" s="178"/>
      <c r="R251" s="179">
        <f>SUM(R252:R276)</f>
        <v>0</v>
      </c>
      <c r="S251" s="178"/>
      <c r="T251" s="180">
        <f>SUM(T252:T276)</f>
        <v>0</v>
      </c>
      <c r="AR251" s="181" t="s">
        <v>149</v>
      </c>
      <c r="AT251" s="182" t="s">
        <v>74</v>
      </c>
      <c r="AU251" s="182" t="s">
        <v>83</v>
      </c>
      <c r="AY251" s="181" t="s">
        <v>141</v>
      </c>
      <c r="BK251" s="183">
        <f>SUM(BK252:BK276)</f>
        <v>0</v>
      </c>
    </row>
    <row r="252" spans="1:65" s="2" customFormat="1" ht="62.75" customHeight="1" x14ac:dyDescent="0.2">
      <c r="A252" s="34"/>
      <c r="B252" s="35"/>
      <c r="C252" s="238" t="s">
        <v>316</v>
      </c>
      <c r="D252" s="238" t="s">
        <v>204</v>
      </c>
      <c r="E252" s="239" t="s">
        <v>860</v>
      </c>
      <c r="F252" s="240" t="s">
        <v>861</v>
      </c>
      <c r="G252" s="241" t="s">
        <v>146</v>
      </c>
      <c r="H252" s="242">
        <v>1</v>
      </c>
      <c r="I252" s="243"/>
      <c r="J252" s="244">
        <f>ROUND(I252*H252,2)</f>
        <v>0</v>
      </c>
      <c r="K252" s="240" t="s">
        <v>147</v>
      </c>
      <c r="L252" s="39"/>
      <c r="M252" s="245" t="s">
        <v>1</v>
      </c>
      <c r="N252" s="246" t="s">
        <v>40</v>
      </c>
      <c r="O252" s="71"/>
      <c r="P252" s="196">
        <f>O252*H252</f>
        <v>0</v>
      </c>
      <c r="Q252" s="196">
        <v>0</v>
      </c>
      <c r="R252" s="196">
        <f>Q252*H252</f>
        <v>0</v>
      </c>
      <c r="S252" s="196">
        <v>0</v>
      </c>
      <c r="T252" s="197">
        <f>S252*H252</f>
        <v>0</v>
      </c>
      <c r="U252" s="34"/>
      <c r="V252" s="34"/>
      <c r="W252" s="34"/>
      <c r="X252" s="34"/>
      <c r="Y252" s="34"/>
      <c r="Z252" s="34"/>
      <c r="AA252" s="34"/>
      <c r="AB252" s="34"/>
      <c r="AC252" s="34"/>
      <c r="AD252" s="34"/>
      <c r="AE252" s="34"/>
      <c r="AR252" s="198" t="s">
        <v>182</v>
      </c>
      <c r="AT252" s="198" t="s">
        <v>204</v>
      </c>
      <c r="AU252" s="198" t="s">
        <v>85</v>
      </c>
      <c r="AY252" s="17" t="s">
        <v>141</v>
      </c>
      <c r="BE252" s="199">
        <f>IF(N252="základní",J252,0)</f>
        <v>0</v>
      </c>
      <c r="BF252" s="199">
        <f>IF(N252="snížená",J252,0)</f>
        <v>0</v>
      </c>
      <c r="BG252" s="199">
        <f>IF(N252="zákl. přenesená",J252,0)</f>
        <v>0</v>
      </c>
      <c r="BH252" s="199">
        <f>IF(N252="sníž. přenesená",J252,0)</f>
        <v>0</v>
      </c>
      <c r="BI252" s="199">
        <f>IF(N252="nulová",J252,0)</f>
        <v>0</v>
      </c>
      <c r="BJ252" s="17" t="s">
        <v>83</v>
      </c>
      <c r="BK252" s="199">
        <f>ROUND(I252*H252,2)</f>
        <v>0</v>
      </c>
      <c r="BL252" s="17" t="s">
        <v>182</v>
      </c>
      <c r="BM252" s="198" t="s">
        <v>1147</v>
      </c>
    </row>
    <row r="253" spans="1:65" s="2" customFormat="1" ht="72" x14ac:dyDescent="0.2">
      <c r="A253" s="34"/>
      <c r="B253" s="35"/>
      <c r="C253" s="36"/>
      <c r="D253" s="200" t="s">
        <v>151</v>
      </c>
      <c r="E253" s="36"/>
      <c r="F253" s="201" t="s">
        <v>863</v>
      </c>
      <c r="G253" s="36"/>
      <c r="H253" s="36"/>
      <c r="I253" s="202"/>
      <c r="J253" s="36"/>
      <c r="K253" s="36"/>
      <c r="L253" s="39"/>
      <c r="M253" s="203"/>
      <c r="N253" s="204"/>
      <c r="O253" s="71"/>
      <c r="P253" s="71"/>
      <c r="Q253" s="71"/>
      <c r="R253" s="71"/>
      <c r="S253" s="71"/>
      <c r="T253" s="72"/>
      <c r="U253" s="34"/>
      <c r="V253" s="34"/>
      <c r="W253" s="34"/>
      <c r="X253" s="34"/>
      <c r="Y253" s="34"/>
      <c r="Z253" s="34"/>
      <c r="AA253" s="34"/>
      <c r="AB253" s="34"/>
      <c r="AC253" s="34"/>
      <c r="AD253" s="34"/>
      <c r="AE253" s="34"/>
      <c r="AT253" s="17" t="s">
        <v>151</v>
      </c>
      <c r="AU253" s="17" t="s">
        <v>85</v>
      </c>
    </row>
    <row r="254" spans="1:65" s="15" customFormat="1" x14ac:dyDescent="0.2">
      <c r="B254" s="227"/>
      <c r="C254" s="228"/>
      <c r="D254" s="200" t="s">
        <v>152</v>
      </c>
      <c r="E254" s="229" t="s">
        <v>1</v>
      </c>
      <c r="F254" s="230" t="s">
        <v>864</v>
      </c>
      <c r="G254" s="228"/>
      <c r="H254" s="229" t="s">
        <v>1</v>
      </c>
      <c r="I254" s="231"/>
      <c r="J254" s="228"/>
      <c r="K254" s="228"/>
      <c r="L254" s="232"/>
      <c r="M254" s="233"/>
      <c r="N254" s="234"/>
      <c r="O254" s="234"/>
      <c r="P254" s="234"/>
      <c r="Q254" s="234"/>
      <c r="R254" s="234"/>
      <c r="S254" s="234"/>
      <c r="T254" s="235"/>
      <c r="AT254" s="236" t="s">
        <v>152</v>
      </c>
      <c r="AU254" s="236" t="s">
        <v>85</v>
      </c>
      <c r="AV254" s="15" t="s">
        <v>83</v>
      </c>
      <c r="AW254" s="15" t="s">
        <v>31</v>
      </c>
      <c r="AX254" s="15" t="s">
        <v>75</v>
      </c>
      <c r="AY254" s="236" t="s">
        <v>141</v>
      </c>
    </row>
    <row r="255" spans="1:65" s="13" customFormat="1" x14ac:dyDescent="0.2">
      <c r="B255" s="205"/>
      <c r="C255" s="206"/>
      <c r="D255" s="200" t="s">
        <v>152</v>
      </c>
      <c r="E255" s="207" t="s">
        <v>1</v>
      </c>
      <c r="F255" s="208" t="s">
        <v>83</v>
      </c>
      <c r="G255" s="206"/>
      <c r="H255" s="209">
        <v>1</v>
      </c>
      <c r="I255" s="210"/>
      <c r="J255" s="206"/>
      <c r="K255" s="206"/>
      <c r="L255" s="211"/>
      <c r="M255" s="212"/>
      <c r="N255" s="213"/>
      <c r="O255" s="213"/>
      <c r="P255" s="213"/>
      <c r="Q255" s="213"/>
      <c r="R255" s="213"/>
      <c r="S255" s="213"/>
      <c r="T255" s="214"/>
      <c r="AT255" s="215" t="s">
        <v>152</v>
      </c>
      <c r="AU255" s="215" t="s">
        <v>85</v>
      </c>
      <c r="AV255" s="13" t="s">
        <v>85</v>
      </c>
      <c r="AW255" s="13" t="s">
        <v>31</v>
      </c>
      <c r="AX255" s="13" t="s">
        <v>75</v>
      </c>
      <c r="AY255" s="215" t="s">
        <v>141</v>
      </c>
    </row>
    <row r="256" spans="1:65" s="14" customFormat="1" x14ac:dyDescent="0.2">
      <c r="B256" s="216"/>
      <c r="C256" s="217"/>
      <c r="D256" s="200" t="s">
        <v>152</v>
      </c>
      <c r="E256" s="218" t="s">
        <v>1</v>
      </c>
      <c r="F256" s="219" t="s">
        <v>156</v>
      </c>
      <c r="G256" s="217"/>
      <c r="H256" s="220">
        <v>1</v>
      </c>
      <c r="I256" s="221"/>
      <c r="J256" s="217"/>
      <c r="K256" s="217"/>
      <c r="L256" s="222"/>
      <c r="M256" s="223"/>
      <c r="N256" s="224"/>
      <c r="O256" s="224"/>
      <c r="P256" s="224"/>
      <c r="Q256" s="224"/>
      <c r="R256" s="224"/>
      <c r="S256" s="224"/>
      <c r="T256" s="225"/>
      <c r="AT256" s="226" t="s">
        <v>152</v>
      </c>
      <c r="AU256" s="226" t="s">
        <v>85</v>
      </c>
      <c r="AV256" s="14" t="s">
        <v>149</v>
      </c>
      <c r="AW256" s="14" t="s">
        <v>31</v>
      </c>
      <c r="AX256" s="14" t="s">
        <v>83</v>
      </c>
      <c r="AY256" s="226" t="s">
        <v>141</v>
      </c>
    </row>
    <row r="257" spans="1:65" s="2" customFormat="1" ht="55.5" customHeight="1" x14ac:dyDescent="0.2">
      <c r="A257" s="34"/>
      <c r="B257" s="35"/>
      <c r="C257" s="238" t="s">
        <v>321</v>
      </c>
      <c r="D257" s="238" t="s">
        <v>204</v>
      </c>
      <c r="E257" s="239" t="s">
        <v>354</v>
      </c>
      <c r="F257" s="240" t="s">
        <v>355</v>
      </c>
      <c r="G257" s="241" t="s">
        <v>189</v>
      </c>
      <c r="H257" s="242">
        <v>42.57</v>
      </c>
      <c r="I257" s="243"/>
      <c r="J257" s="244">
        <f>ROUND(I257*H257,2)</f>
        <v>0</v>
      </c>
      <c r="K257" s="240" t="s">
        <v>147</v>
      </c>
      <c r="L257" s="39"/>
      <c r="M257" s="245" t="s">
        <v>1</v>
      </c>
      <c r="N257" s="246" t="s">
        <v>40</v>
      </c>
      <c r="O257" s="71"/>
      <c r="P257" s="196">
        <f>O257*H257</f>
        <v>0</v>
      </c>
      <c r="Q257" s="196">
        <v>0</v>
      </c>
      <c r="R257" s="196">
        <f>Q257*H257</f>
        <v>0</v>
      </c>
      <c r="S257" s="196">
        <v>0</v>
      </c>
      <c r="T257" s="197">
        <f>S257*H257</f>
        <v>0</v>
      </c>
      <c r="U257" s="34"/>
      <c r="V257" s="34"/>
      <c r="W257" s="34"/>
      <c r="X257" s="34"/>
      <c r="Y257" s="34"/>
      <c r="Z257" s="34"/>
      <c r="AA257" s="34"/>
      <c r="AB257" s="34"/>
      <c r="AC257" s="34"/>
      <c r="AD257" s="34"/>
      <c r="AE257" s="34"/>
      <c r="AR257" s="198" t="s">
        <v>182</v>
      </c>
      <c r="AT257" s="198" t="s">
        <v>204</v>
      </c>
      <c r="AU257" s="198" t="s">
        <v>85</v>
      </c>
      <c r="AY257" s="17" t="s">
        <v>141</v>
      </c>
      <c r="BE257" s="199">
        <f>IF(N257="základní",J257,0)</f>
        <v>0</v>
      </c>
      <c r="BF257" s="199">
        <f>IF(N257="snížená",J257,0)</f>
        <v>0</v>
      </c>
      <c r="BG257" s="199">
        <f>IF(N257="zákl. přenesená",J257,0)</f>
        <v>0</v>
      </c>
      <c r="BH257" s="199">
        <f>IF(N257="sníž. přenesená",J257,0)</f>
        <v>0</v>
      </c>
      <c r="BI257" s="199">
        <f>IF(N257="nulová",J257,0)</f>
        <v>0</v>
      </c>
      <c r="BJ257" s="17" t="s">
        <v>83</v>
      </c>
      <c r="BK257" s="199">
        <f>ROUND(I257*H257,2)</f>
        <v>0</v>
      </c>
      <c r="BL257" s="17" t="s">
        <v>182</v>
      </c>
      <c r="BM257" s="198" t="s">
        <v>1148</v>
      </c>
    </row>
    <row r="258" spans="1:65" s="2" customFormat="1" ht="72" x14ac:dyDescent="0.2">
      <c r="A258" s="34"/>
      <c r="B258" s="35"/>
      <c r="C258" s="36"/>
      <c r="D258" s="200" t="s">
        <v>151</v>
      </c>
      <c r="E258" s="36"/>
      <c r="F258" s="201" t="s">
        <v>357</v>
      </c>
      <c r="G258" s="36"/>
      <c r="H258" s="36"/>
      <c r="I258" s="202"/>
      <c r="J258" s="36"/>
      <c r="K258" s="36"/>
      <c r="L258" s="39"/>
      <c r="M258" s="203"/>
      <c r="N258" s="204"/>
      <c r="O258" s="71"/>
      <c r="P258" s="71"/>
      <c r="Q258" s="71"/>
      <c r="R258" s="71"/>
      <c r="S258" s="71"/>
      <c r="T258" s="72"/>
      <c r="U258" s="34"/>
      <c r="V258" s="34"/>
      <c r="W258" s="34"/>
      <c r="X258" s="34"/>
      <c r="Y258" s="34"/>
      <c r="Z258" s="34"/>
      <c r="AA258" s="34"/>
      <c r="AB258" s="34"/>
      <c r="AC258" s="34"/>
      <c r="AD258" s="34"/>
      <c r="AE258" s="34"/>
      <c r="AT258" s="17" t="s">
        <v>151</v>
      </c>
      <c r="AU258" s="17" t="s">
        <v>85</v>
      </c>
    </row>
    <row r="259" spans="1:65" s="15" customFormat="1" ht="20" x14ac:dyDescent="0.2">
      <c r="B259" s="227"/>
      <c r="C259" s="228"/>
      <c r="D259" s="200" t="s">
        <v>152</v>
      </c>
      <c r="E259" s="229" t="s">
        <v>1</v>
      </c>
      <c r="F259" s="230" t="s">
        <v>1149</v>
      </c>
      <c r="G259" s="228"/>
      <c r="H259" s="229" t="s">
        <v>1</v>
      </c>
      <c r="I259" s="231"/>
      <c r="J259" s="228"/>
      <c r="K259" s="228"/>
      <c r="L259" s="232"/>
      <c r="M259" s="233"/>
      <c r="N259" s="234"/>
      <c r="O259" s="234"/>
      <c r="P259" s="234"/>
      <c r="Q259" s="234"/>
      <c r="R259" s="234"/>
      <c r="S259" s="234"/>
      <c r="T259" s="235"/>
      <c r="AT259" s="236" t="s">
        <v>152</v>
      </c>
      <c r="AU259" s="236" t="s">
        <v>85</v>
      </c>
      <c r="AV259" s="15" t="s">
        <v>83</v>
      </c>
      <c r="AW259" s="15" t="s">
        <v>31</v>
      </c>
      <c r="AX259" s="15" t="s">
        <v>75</v>
      </c>
      <c r="AY259" s="236" t="s">
        <v>141</v>
      </c>
    </row>
    <row r="260" spans="1:65" s="13" customFormat="1" x14ac:dyDescent="0.2">
      <c r="B260" s="205"/>
      <c r="C260" s="206"/>
      <c r="D260" s="200" t="s">
        <v>152</v>
      </c>
      <c r="E260" s="207" t="s">
        <v>1</v>
      </c>
      <c r="F260" s="208" t="s">
        <v>1150</v>
      </c>
      <c r="G260" s="206"/>
      <c r="H260" s="209">
        <v>42.57</v>
      </c>
      <c r="I260" s="210"/>
      <c r="J260" s="206"/>
      <c r="K260" s="206"/>
      <c r="L260" s="211"/>
      <c r="M260" s="212"/>
      <c r="N260" s="213"/>
      <c r="O260" s="213"/>
      <c r="P260" s="213"/>
      <c r="Q260" s="213"/>
      <c r="R260" s="213"/>
      <c r="S260" s="213"/>
      <c r="T260" s="214"/>
      <c r="AT260" s="215" t="s">
        <v>152</v>
      </c>
      <c r="AU260" s="215" t="s">
        <v>85</v>
      </c>
      <c r="AV260" s="13" t="s">
        <v>85</v>
      </c>
      <c r="AW260" s="13" t="s">
        <v>31</v>
      </c>
      <c r="AX260" s="13" t="s">
        <v>75</v>
      </c>
      <c r="AY260" s="215" t="s">
        <v>141</v>
      </c>
    </row>
    <row r="261" spans="1:65" s="14" customFormat="1" x14ac:dyDescent="0.2">
      <c r="B261" s="216"/>
      <c r="C261" s="217"/>
      <c r="D261" s="200" t="s">
        <v>152</v>
      </c>
      <c r="E261" s="218" t="s">
        <v>1</v>
      </c>
      <c r="F261" s="219" t="s">
        <v>156</v>
      </c>
      <c r="G261" s="217"/>
      <c r="H261" s="220">
        <v>42.57</v>
      </c>
      <c r="I261" s="221"/>
      <c r="J261" s="217"/>
      <c r="K261" s="217"/>
      <c r="L261" s="222"/>
      <c r="M261" s="223"/>
      <c r="N261" s="224"/>
      <c r="O261" s="224"/>
      <c r="P261" s="224"/>
      <c r="Q261" s="224"/>
      <c r="R261" s="224"/>
      <c r="S261" s="224"/>
      <c r="T261" s="225"/>
      <c r="AT261" s="226" t="s">
        <v>152</v>
      </c>
      <c r="AU261" s="226" t="s">
        <v>85</v>
      </c>
      <c r="AV261" s="14" t="s">
        <v>149</v>
      </c>
      <c r="AW261" s="14" t="s">
        <v>31</v>
      </c>
      <c r="AX261" s="14" t="s">
        <v>83</v>
      </c>
      <c r="AY261" s="226" t="s">
        <v>141</v>
      </c>
    </row>
    <row r="262" spans="1:65" s="2" customFormat="1" ht="49" customHeight="1" x14ac:dyDescent="0.2">
      <c r="A262" s="34"/>
      <c r="B262" s="35"/>
      <c r="C262" s="238" t="s">
        <v>328</v>
      </c>
      <c r="D262" s="238" t="s">
        <v>204</v>
      </c>
      <c r="E262" s="239" t="s">
        <v>885</v>
      </c>
      <c r="F262" s="240" t="s">
        <v>886</v>
      </c>
      <c r="G262" s="241" t="s">
        <v>189</v>
      </c>
      <c r="H262" s="242">
        <v>117.863</v>
      </c>
      <c r="I262" s="243"/>
      <c r="J262" s="244">
        <f>ROUND(I262*H262,2)</f>
        <v>0</v>
      </c>
      <c r="K262" s="240" t="s">
        <v>147</v>
      </c>
      <c r="L262" s="39"/>
      <c r="M262" s="245" t="s">
        <v>1</v>
      </c>
      <c r="N262" s="246" t="s">
        <v>40</v>
      </c>
      <c r="O262" s="71"/>
      <c r="P262" s="196">
        <f>O262*H262</f>
        <v>0</v>
      </c>
      <c r="Q262" s="196">
        <v>0</v>
      </c>
      <c r="R262" s="196">
        <f>Q262*H262</f>
        <v>0</v>
      </c>
      <c r="S262" s="196">
        <v>0</v>
      </c>
      <c r="T262" s="197">
        <f>S262*H262</f>
        <v>0</v>
      </c>
      <c r="U262" s="34"/>
      <c r="V262" s="34"/>
      <c r="W262" s="34"/>
      <c r="X262" s="34"/>
      <c r="Y262" s="34"/>
      <c r="Z262" s="34"/>
      <c r="AA262" s="34"/>
      <c r="AB262" s="34"/>
      <c r="AC262" s="34"/>
      <c r="AD262" s="34"/>
      <c r="AE262" s="34"/>
      <c r="AR262" s="198" t="s">
        <v>182</v>
      </c>
      <c r="AT262" s="198" t="s">
        <v>204</v>
      </c>
      <c r="AU262" s="198" t="s">
        <v>85</v>
      </c>
      <c r="AY262" s="17" t="s">
        <v>141</v>
      </c>
      <c r="BE262" s="199">
        <f>IF(N262="základní",J262,0)</f>
        <v>0</v>
      </c>
      <c r="BF262" s="199">
        <f>IF(N262="snížená",J262,0)</f>
        <v>0</v>
      </c>
      <c r="BG262" s="199">
        <f>IF(N262="zákl. přenesená",J262,0)</f>
        <v>0</v>
      </c>
      <c r="BH262" s="199">
        <f>IF(N262="sníž. přenesená",J262,0)</f>
        <v>0</v>
      </c>
      <c r="BI262" s="199">
        <f>IF(N262="nulová",J262,0)</f>
        <v>0</v>
      </c>
      <c r="BJ262" s="17" t="s">
        <v>83</v>
      </c>
      <c r="BK262" s="199">
        <f>ROUND(I262*H262,2)</f>
        <v>0</v>
      </c>
      <c r="BL262" s="17" t="s">
        <v>182</v>
      </c>
      <c r="BM262" s="198" t="s">
        <v>1151</v>
      </c>
    </row>
    <row r="263" spans="1:65" s="2" customFormat="1" ht="90" x14ac:dyDescent="0.2">
      <c r="A263" s="34"/>
      <c r="B263" s="35"/>
      <c r="C263" s="36"/>
      <c r="D263" s="200" t="s">
        <v>151</v>
      </c>
      <c r="E263" s="36"/>
      <c r="F263" s="201" t="s">
        <v>888</v>
      </c>
      <c r="G263" s="36"/>
      <c r="H263" s="36"/>
      <c r="I263" s="202"/>
      <c r="J263" s="36"/>
      <c r="K263" s="36"/>
      <c r="L263" s="39"/>
      <c r="M263" s="203"/>
      <c r="N263" s="204"/>
      <c r="O263" s="71"/>
      <c r="P263" s="71"/>
      <c r="Q263" s="71"/>
      <c r="R263" s="71"/>
      <c r="S263" s="71"/>
      <c r="T263" s="72"/>
      <c r="U263" s="34"/>
      <c r="V263" s="34"/>
      <c r="W263" s="34"/>
      <c r="X263" s="34"/>
      <c r="Y263" s="34"/>
      <c r="Z263" s="34"/>
      <c r="AA263" s="34"/>
      <c r="AB263" s="34"/>
      <c r="AC263" s="34"/>
      <c r="AD263" s="34"/>
      <c r="AE263" s="34"/>
      <c r="AT263" s="17" t="s">
        <v>151</v>
      </c>
      <c r="AU263" s="17" t="s">
        <v>85</v>
      </c>
    </row>
    <row r="264" spans="1:65" s="15" customFormat="1" ht="20" x14ac:dyDescent="0.2">
      <c r="B264" s="227"/>
      <c r="C264" s="228"/>
      <c r="D264" s="200" t="s">
        <v>152</v>
      </c>
      <c r="E264" s="229" t="s">
        <v>1</v>
      </c>
      <c r="F264" s="230" t="s">
        <v>1152</v>
      </c>
      <c r="G264" s="228"/>
      <c r="H264" s="229" t="s">
        <v>1</v>
      </c>
      <c r="I264" s="231"/>
      <c r="J264" s="228"/>
      <c r="K264" s="228"/>
      <c r="L264" s="232"/>
      <c r="M264" s="233"/>
      <c r="N264" s="234"/>
      <c r="O264" s="234"/>
      <c r="P264" s="234"/>
      <c r="Q264" s="234"/>
      <c r="R264" s="234"/>
      <c r="S264" s="234"/>
      <c r="T264" s="235"/>
      <c r="AT264" s="236" t="s">
        <v>152</v>
      </c>
      <c r="AU264" s="236" t="s">
        <v>85</v>
      </c>
      <c r="AV264" s="15" t="s">
        <v>83</v>
      </c>
      <c r="AW264" s="15" t="s">
        <v>31</v>
      </c>
      <c r="AX264" s="15" t="s">
        <v>75</v>
      </c>
      <c r="AY264" s="236" t="s">
        <v>141</v>
      </c>
    </row>
    <row r="265" spans="1:65" s="13" customFormat="1" x14ac:dyDescent="0.2">
      <c r="B265" s="205"/>
      <c r="C265" s="206"/>
      <c r="D265" s="200" t="s">
        <v>152</v>
      </c>
      <c r="E265" s="207" t="s">
        <v>1</v>
      </c>
      <c r="F265" s="208" t="s">
        <v>1153</v>
      </c>
      <c r="G265" s="206"/>
      <c r="H265" s="209">
        <v>117.863</v>
      </c>
      <c r="I265" s="210"/>
      <c r="J265" s="206"/>
      <c r="K265" s="206"/>
      <c r="L265" s="211"/>
      <c r="M265" s="212"/>
      <c r="N265" s="213"/>
      <c r="O265" s="213"/>
      <c r="P265" s="213"/>
      <c r="Q265" s="213"/>
      <c r="R265" s="213"/>
      <c r="S265" s="213"/>
      <c r="T265" s="214"/>
      <c r="AT265" s="215" t="s">
        <v>152</v>
      </c>
      <c r="AU265" s="215" t="s">
        <v>85</v>
      </c>
      <c r="AV265" s="13" t="s">
        <v>85</v>
      </c>
      <c r="AW265" s="13" t="s">
        <v>31</v>
      </c>
      <c r="AX265" s="13" t="s">
        <v>75</v>
      </c>
      <c r="AY265" s="215" t="s">
        <v>141</v>
      </c>
    </row>
    <row r="266" spans="1:65" s="14" customFormat="1" x14ac:dyDescent="0.2">
      <c r="B266" s="216"/>
      <c r="C266" s="217"/>
      <c r="D266" s="200" t="s">
        <v>152</v>
      </c>
      <c r="E266" s="218" t="s">
        <v>1</v>
      </c>
      <c r="F266" s="219" t="s">
        <v>156</v>
      </c>
      <c r="G266" s="217"/>
      <c r="H266" s="220">
        <v>117.863</v>
      </c>
      <c r="I266" s="221"/>
      <c r="J266" s="217"/>
      <c r="K266" s="217"/>
      <c r="L266" s="222"/>
      <c r="M266" s="223"/>
      <c r="N266" s="224"/>
      <c r="O266" s="224"/>
      <c r="P266" s="224"/>
      <c r="Q266" s="224"/>
      <c r="R266" s="224"/>
      <c r="S266" s="224"/>
      <c r="T266" s="225"/>
      <c r="AT266" s="226" t="s">
        <v>152</v>
      </c>
      <c r="AU266" s="226" t="s">
        <v>85</v>
      </c>
      <c r="AV266" s="14" t="s">
        <v>149</v>
      </c>
      <c r="AW266" s="14" t="s">
        <v>31</v>
      </c>
      <c r="AX266" s="14" t="s">
        <v>83</v>
      </c>
      <c r="AY266" s="226" t="s">
        <v>141</v>
      </c>
    </row>
    <row r="267" spans="1:65" s="2" customFormat="1" ht="49" customHeight="1" x14ac:dyDescent="0.2">
      <c r="A267" s="34"/>
      <c r="B267" s="35"/>
      <c r="C267" s="238" t="s">
        <v>335</v>
      </c>
      <c r="D267" s="238" t="s">
        <v>204</v>
      </c>
      <c r="E267" s="239" t="s">
        <v>377</v>
      </c>
      <c r="F267" s="240" t="s">
        <v>378</v>
      </c>
      <c r="G267" s="241" t="s">
        <v>189</v>
      </c>
      <c r="H267" s="242">
        <v>19.805</v>
      </c>
      <c r="I267" s="243"/>
      <c r="J267" s="244">
        <f>ROUND(I267*H267,2)</f>
        <v>0</v>
      </c>
      <c r="K267" s="240" t="s">
        <v>147</v>
      </c>
      <c r="L267" s="39"/>
      <c r="M267" s="245" t="s">
        <v>1</v>
      </c>
      <c r="N267" s="246" t="s">
        <v>40</v>
      </c>
      <c r="O267" s="71"/>
      <c r="P267" s="196">
        <f>O267*H267</f>
        <v>0</v>
      </c>
      <c r="Q267" s="196">
        <v>0</v>
      </c>
      <c r="R267" s="196">
        <f>Q267*H267</f>
        <v>0</v>
      </c>
      <c r="S267" s="196">
        <v>0</v>
      </c>
      <c r="T267" s="197">
        <f>S267*H267</f>
        <v>0</v>
      </c>
      <c r="U267" s="34"/>
      <c r="V267" s="34"/>
      <c r="W267" s="34"/>
      <c r="X267" s="34"/>
      <c r="Y267" s="34"/>
      <c r="Z267" s="34"/>
      <c r="AA267" s="34"/>
      <c r="AB267" s="34"/>
      <c r="AC267" s="34"/>
      <c r="AD267" s="34"/>
      <c r="AE267" s="34"/>
      <c r="AR267" s="198" t="s">
        <v>182</v>
      </c>
      <c r="AT267" s="198" t="s">
        <v>204</v>
      </c>
      <c r="AU267" s="198" t="s">
        <v>85</v>
      </c>
      <c r="AY267" s="17" t="s">
        <v>141</v>
      </c>
      <c r="BE267" s="199">
        <f>IF(N267="základní",J267,0)</f>
        <v>0</v>
      </c>
      <c r="BF267" s="199">
        <f>IF(N267="snížená",J267,0)</f>
        <v>0</v>
      </c>
      <c r="BG267" s="199">
        <f>IF(N267="zákl. přenesená",J267,0)</f>
        <v>0</v>
      </c>
      <c r="BH267" s="199">
        <f>IF(N267="sníž. přenesená",J267,0)</f>
        <v>0</v>
      </c>
      <c r="BI267" s="199">
        <f>IF(N267="nulová",J267,0)</f>
        <v>0</v>
      </c>
      <c r="BJ267" s="17" t="s">
        <v>83</v>
      </c>
      <c r="BK267" s="199">
        <f>ROUND(I267*H267,2)</f>
        <v>0</v>
      </c>
      <c r="BL267" s="17" t="s">
        <v>182</v>
      </c>
      <c r="BM267" s="198" t="s">
        <v>1154</v>
      </c>
    </row>
    <row r="268" spans="1:65" s="2" customFormat="1" ht="90" x14ac:dyDescent="0.2">
      <c r="A268" s="34"/>
      <c r="B268" s="35"/>
      <c r="C268" s="36"/>
      <c r="D268" s="200" t="s">
        <v>151</v>
      </c>
      <c r="E268" s="36"/>
      <c r="F268" s="201" t="s">
        <v>380</v>
      </c>
      <c r="G268" s="36"/>
      <c r="H268" s="36"/>
      <c r="I268" s="202"/>
      <c r="J268" s="36"/>
      <c r="K268" s="36"/>
      <c r="L268" s="39"/>
      <c r="M268" s="203"/>
      <c r="N268" s="204"/>
      <c r="O268" s="71"/>
      <c r="P268" s="71"/>
      <c r="Q268" s="71"/>
      <c r="R268" s="71"/>
      <c r="S268" s="71"/>
      <c r="T268" s="72"/>
      <c r="U268" s="34"/>
      <c r="V268" s="34"/>
      <c r="W268" s="34"/>
      <c r="X268" s="34"/>
      <c r="Y268" s="34"/>
      <c r="Z268" s="34"/>
      <c r="AA268" s="34"/>
      <c r="AB268" s="34"/>
      <c r="AC268" s="34"/>
      <c r="AD268" s="34"/>
      <c r="AE268" s="34"/>
      <c r="AT268" s="17" t="s">
        <v>151</v>
      </c>
      <c r="AU268" s="17" t="s">
        <v>85</v>
      </c>
    </row>
    <row r="269" spans="1:65" s="15" customFormat="1" x14ac:dyDescent="0.2">
      <c r="B269" s="227"/>
      <c r="C269" s="228"/>
      <c r="D269" s="200" t="s">
        <v>152</v>
      </c>
      <c r="E269" s="229" t="s">
        <v>1</v>
      </c>
      <c r="F269" s="230" t="s">
        <v>1155</v>
      </c>
      <c r="G269" s="228"/>
      <c r="H269" s="229" t="s">
        <v>1</v>
      </c>
      <c r="I269" s="231"/>
      <c r="J269" s="228"/>
      <c r="K269" s="228"/>
      <c r="L269" s="232"/>
      <c r="M269" s="233"/>
      <c r="N269" s="234"/>
      <c r="O269" s="234"/>
      <c r="P269" s="234"/>
      <c r="Q269" s="234"/>
      <c r="R269" s="234"/>
      <c r="S269" s="234"/>
      <c r="T269" s="235"/>
      <c r="AT269" s="236" t="s">
        <v>152</v>
      </c>
      <c r="AU269" s="236" t="s">
        <v>85</v>
      </c>
      <c r="AV269" s="15" t="s">
        <v>83</v>
      </c>
      <c r="AW269" s="15" t="s">
        <v>31</v>
      </c>
      <c r="AX269" s="15" t="s">
        <v>75</v>
      </c>
      <c r="AY269" s="236" t="s">
        <v>141</v>
      </c>
    </row>
    <row r="270" spans="1:65" s="13" customFormat="1" x14ac:dyDescent="0.2">
      <c r="B270" s="205"/>
      <c r="C270" s="206"/>
      <c r="D270" s="200" t="s">
        <v>152</v>
      </c>
      <c r="E270" s="207" t="s">
        <v>1</v>
      </c>
      <c r="F270" s="208" t="s">
        <v>1156</v>
      </c>
      <c r="G270" s="206"/>
      <c r="H270" s="209">
        <v>19.805</v>
      </c>
      <c r="I270" s="210"/>
      <c r="J270" s="206"/>
      <c r="K270" s="206"/>
      <c r="L270" s="211"/>
      <c r="M270" s="212"/>
      <c r="N270" s="213"/>
      <c r="O270" s="213"/>
      <c r="P270" s="213"/>
      <c r="Q270" s="213"/>
      <c r="R270" s="213"/>
      <c r="S270" s="213"/>
      <c r="T270" s="214"/>
      <c r="AT270" s="215" t="s">
        <v>152</v>
      </c>
      <c r="AU270" s="215" t="s">
        <v>85</v>
      </c>
      <c r="AV270" s="13" t="s">
        <v>85</v>
      </c>
      <c r="AW270" s="13" t="s">
        <v>31</v>
      </c>
      <c r="AX270" s="13" t="s">
        <v>75</v>
      </c>
      <c r="AY270" s="215" t="s">
        <v>141</v>
      </c>
    </row>
    <row r="271" spans="1:65" s="14" customFormat="1" x14ac:dyDescent="0.2">
      <c r="B271" s="216"/>
      <c r="C271" s="217"/>
      <c r="D271" s="200" t="s">
        <v>152</v>
      </c>
      <c r="E271" s="218" t="s">
        <v>1</v>
      </c>
      <c r="F271" s="219" t="s">
        <v>156</v>
      </c>
      <c r="G271" s="217"/>
      <c r="H271" s="220">
        <v>19.805</v>
      </c>
      <c r="I271" s="221"/>
      <c r="J271" s="217"/>
      <c r="K271" s="217"/>
      <c r="L271" s="222"/>
      <c r="M271" s="223"/>
      <c r="N271" s="224"/>
      <c r="O271" s="224"/>
      <c r="P271" s="224"/>
      <c r="Q271" s="224"/>
      <c r="R271" s="224"/>
      <c r="S271" s="224"/>
      <c r="T271" s="225"/>
      <c r="AT271" s="226" t="s">
        <v>152</v>
      </c>
      <c r="AU271" s="226" t="s">
        <v>85</v>
      </c>
      <c r="AV271" s="14" t="s">
        <v>149</v>
      </c>
      <c r="AW271" s="14" t="s">
        <v>31</v>
      </c>
      <c r="AX271" s="14" t="s">
        <v>83</v>
      </c>
      <c r="AY271" s="226" t="s">
        <v>141</v>
      </c>
    </row>
    <row r="272" spans="1:65" s="2" customFormat="1" ht="62.75" customHeight="1" x14ac:dyDescent="0.2">
      <c r="A272" s="34"/>
      <c r="B272" s="35"/>
      <c r="C272" s="238" t="s">
        <v>344</v>
      </c>
      <c r="D272" s="238" t="s">
        <v>204</v>
      </c>
      <c r="E272" s="239" t="s">
        <v>384</v>
      </c>
      <c r="F272" s="240" t="s">
        <v>385</v>
      </c>
      <c r="G272" s="241" t="s">
        <v>189</v>
      </c>
      <c r="H272" s="242">
        <v>34.359000000000002</v>
      </c>
      <c r="I272" s="243"/>
      <c r="J272" s="244">
        <f>ROUND(I272*H272,2)</f>
        <v>0</v>
      </c>
      <c r="K272" s="240" t="s">
        <v>147</v>
      </c>
      <c r="L272" s="39"/>
      <c r="M272" s="245" t="s">
        <v>1</v>
      </c>
      <c r="N272" s="246" t="s">
        <v>40</v>
      </c>
      <c r="O272" s="71"/>
      <c r="P272" s="196">
        <f>O272*H272</f>
        <v>0</v>
      </c>
      <c r="Q272" s="196">
        <v>0</v>
      </c>
      <c r="R272" s="196">
        <f>Q272*H272</f>
        <v>0</v>
      </c>
      <c r="S272" s="196">
        <v>0</v>
      </c>
      <c r="T272" s="197">
        <f>S272*H272</f>
        <v>0</v>
      </c>
      <c r="U272" s="34"/>
      <c r="V272" s="34"/>
      <c r="W272" s="34"/>
      <c r="X272" s="34"/>
      <c r="Y272" s="34"/>
      <c r="Z272" s="34"/>
      <c r="AA272" s="34"/>
      <c r="AB272" s="34"/>
      <c r="AC272" s="34"/>
      <c r="AD272" s="34"/>
      <c r="AE272" s="34"/>
      <c r="AR272" s="198" t="s">
        <v>182</v>
      </c>
      <c r="AT272" s="198" t="s">
        <v>204</v>
      </c>
      <c r="AU272" s="198" t="s">
        <v>85</v>
      </c>
      <c r="AY272" s="17" t="s">
        <v>141</v>
      </c>
      <c r="BE272" s="199">
        <f>IF(N272="základní",J272,0)</f>
        <v>0</v>
      </c>
      <c r="BF272" s="199">
        <f>IF(N272="snížená",J272,0)</f>
        <v>0</v>
      </c>
      <c r="BG272" s="199">
        <f>IF(N272="zákl. přenesená",J272,0)</f>
        <v>0</v>
      </c>
      <c r="BH272" s="199">
        <f>IF(N272="sníž. přenesená",J272,0)</f>
        <v>0</v>
      </c>
      <c r="BI272" s="199">
        <f>IF(N272="nulová",J272,0)</f>
        <v>0</v>
      </c>
      <c r="BJ272" s="17" t="s">
        <v>83</v>
      </c>
      <c r="BK272" s="199">
        <f>ROUND(I272*H272,2)</f>
        <v>0</v>
      </c>
      <c r="BL272" s="17" t="s">
        <v>182</v>
      </c>
      <c r="BM272" s="198" t="s">
        <v>1157</v>
      </c>
    </row>
    <row r="273" spans="1:65" s="2" customFormat="1" ht="99" x14ac:dyDescent="0.2">
      <c r="A273" s="34"/>
      <c r="B273" s="35"/>
      <c r="C273" s="36"/>
      <c r="D273" s="200" t="s">
        <v>151</v>
      </c>
      <c r="E273" s="36"/>
      <c r="F273" s="201" t="s">
        <v>387</v>
      </c>
      <c r="G273" s="36"/>
      <c r="H273" s="36"/>
      <c r="I273" s="202"/>
      <c r="J273" s="36"/>
      <c r="K273" s="36"/>
      <c r="L273" s="39"/>
      <c r="M273" s="203"/>
      <c r="N273" s="204"/>
      <c r="O273" s="71"/>
      <c r="P273" s="71"/>
      <c r="Q273" s="71"/>
      <c r="R273" s="71"/>
      <c r="S273" s="71"/>
      <c r="T273" s="72"/>
      <c r="U273" s="34"/>
      <c r="V273" s="34"/>
      <c r="W273" s="34"/>
      <c r="X273" s="34"/>
      <c r="Y273" s="34"/>
      <c r="Z273" s="34"/>
      <c r="AA273" s="34"/>
      <c r="AB273" s="34"/>
      <c r="AC273" s="34"/>
      <c r="AD273" s="34"/>
      <c r="AE273" s="34"/>
      <c r="AT273" s="17" t="s">
        <v>151</v>
      </c>
      <c r="AU273" s="17" t="s">
        <v>85</v>
      </c>
    </row>
    <row r="274" spans="1:65" s="15" customFormat="1" x14ac:dyDescent="0.2">
      <c r="B274" s="227"/>
      <c r="C274" s="228"/>
      <c r="D274" s="200" t="s">
        <v>152</v>
      </c>
      <c r="E274" s="229" t="s">
        <v>1</v>
      </c>
      <c r="F274" s="230" t="s">
        <v>912</v>
      </c>
      <c r="G274" s="228"/>
      <c r="H274" s="229" t="s">
        <v>1</v>
      </c>
      <c r="I274" s="231"/>
      <c r="J274" s="228"/>
      <c r="K274" s="228"/>
      <c r="L274" s="232"/>
      <c r="M274" s="233"/>
      <c r="N274" s="234"/>
      <c r="O274" s="234"/>
      <c r="P274" s="234"/>
      <c r="Q274" s="234"/>
      <c r="R274" s="234"/>
      <c r="S274" s="234"/>
      <c r="T274" s="235"/>
      <c r="AT274" s="236" t="s">
        <v>152</v>
      </c>
      <c r="AU274" s="236" t="s">
        <v>85</v>
      </c>
      <c r="AV274" s="15" t="s">
        <v>83</v>
      </c>
      <c r="AW274" s="15" t="s">
        <v>31</v>
      </c>
      <c r="AX274" s="15" t="s">
        <v>75</v>
      </c>
      <c r="AY274" s="236" t="s">
        <v>141</v>
      </c>
    </row>
    <row r="275" spans="1:65" s="13" customFormat="1" x14ac:dyDescent="0.2">
      <c r="B275" s="205"/>
      <c r="C275" s="206"/>
      <c r="D275" s="200" t="s">
        <v>152</v>
      </c>
      <c r="E275" s="207" t="s">
        <v>1</v>
      </c>
      <c r="F275" s="208" t="s">
        <v>1158</v>
      </c>
      <c r="G275" s="206"/>
      <c r="H275" s="209">
        <v>34.359000000000002</v>
      </c>
      <c r="I275" s="210"/>
      <c r="J275" s="206"/>
      <c r="K275" s="206"/>
      <c r="L275" s="211"/>
      <c r="M275" s="212"/>
      <c r="N275" s="213"/>
      <c r="O275" s="213"/>
      <c r="P275" s="213"/>
      <c r="Q275" s="213"/>
      <c r="R275" s="213"/>
      <c r="S275" s="213"/>
      <c r="T275" s="214"/>
      <c r="AT275" s="215" t="s">
        <v>152</v>
      </c>
      <c r="AU275" s="215" t="s">
        <v>85</v>
      </c>
      <c r="AV275" s="13" t="s">
        <v>85</v>
      </c>
      <c r="AW275" s="13" t="s">
        <v>31</v>
      </c>
      <c r="AX275" s="13" t="s">
        <v>75</v>
      </c>
      <c r="AY275" s="215" t="s">
        <v>141</v>
      </c>
    </row>
    <row r="276" spans="1:65" s="14" customFormat="1" x14ac:dyDescent="0.2">
      <c r="B276" s="216"/>
      <c r="C276" s="217"/>
      <c r="D276" s="200" t="s">
        <v>152</v>
      </c>
      <c r="E276" s="218" t="s">
        <v>1</v>
      </c>
      <c r="F276" s="219" t="s">
        <v>156</v>
      </c>
      <c r="G276" s="217"/>
      <c r="H276" s="220">
        <v>34.359000000000002</v>
      </c>
      <c r="I276" s="221"/>
      <c r="J276" s="217"/>
      <c r="K276" s="217"/>
      <c r="L276" s="222"/>
      <c r="M276" s="223"/>
      <c r="N276" s="224"/>
      <c r="O276" s="224"/>
      <c r="P276" s="224"/>
      <c r="Q276" s="224"/>
      <c r="R276" s="224"/>
      <c r="S276" s="224"/>
      <c r="T276" s="225"/>
      <c r="AT276" s="226" t="s">
        <v>152</v>
      </c>
      <c r="AU276" s="226" t="s">
        <v>85</v>
      </c>
      <c r="AV276" s="14" t="s">
        <v>149</v>
      </c>
      <c r="AW276" s="14" t="s">
        <v>31</v>
      </c>
      <c r="AX276" s="14" t="s">
        <v>83</v>
      </c>
      <c r="AY276" s="226" t="s">
        <v>141</v>
      </c>
    </row>
    <row r="277" spans="1:65" s="12" customFormat="1" ht="25.9" customHeight="1" x14ac:dyDescent="0.35">
      <c r="B277" s="170"/>
      <c r="C277" s="171"/>
      <c r="D277" s="172" t="s">
        <v>74</v>
      </c>
      <c r="E277" s="173" t="s">
        <v>1159</v>
      </c>
      <c r="F277" s="173" t="s">
        <v>1160</v>
      </c>
      <c r="G277" s="171"/>
      <c r="H277" s="171"/>
      <c r="I277" s="174"/>
      <c r="J277" s="175">
        <f>BK277</f>
        <v>0</v>
      </c>
      <c r="K277" s="171"/>
      <c r="L277" s="176"/>
      <c r="M277" s="177"/>
      <c r="N277" s="178"/>
      <c r="O277" s="178"/>
      <c r="P277" s="179">
        <f>P278</f>
        <v>0</v>
      </c>
      <c r="Q277" s="178"/>
      <c r="R277" s="179">
        <f>R278</f>
        <v>0</v>
      </c>
      <c r="S277" s="178"/>
      <c r="T277" s="180">
        <f>T278</f>
        <v>1.1200000000000001</v>
      </c>
      <c r="AR277" s="181" t="s">
        <v>85</v>
      </c>
      <c r="AT277" s="182" t="s">
        <v>74</v>
      </c>
      <c r="AU277" s="182" t="s">
        <v>75</v>
      </c>
      <c r="AY277" s="181" t="s">
        <v>141</v>
      </c>
      <c r="BK277" s="183">
        <f>BK278</f>
        <v>0</v>
      </c>
    </row>
    <row r="278" spans="1:65" s="12" customFormat="1" ht="22.75" customHeight="1" x14ac:dyDescent="0.25">
      <c r="B278" s="170"/>
      <c r="C278" s="171"/>
      <c r="D278" s="172" t="s">
        <v>74</v>
      </c>
      <c r="E278" s="184" t="s">
        <v>1161</v>
      </c>
      <c r="F278" s="184" t="s">
        <v>1162</v>
      </c>
      <c r="G278" s="171"/>
      <c r="H278" s="171"/>
      <c r="I278" s="174"/>
      <c r="J278" s="185">
        <f>BK278</f>
        <v>0</v>
      </c>
      <c r="K278" s="171"/>
      <c r="L278" s="176"/>
      <c r="M278" s="177"/>
      <c r="N278" s="178"/>
      <c r="O278" s="178"/>
      <c r="P278" s="179">
        <f>SUM(P279:P283)</f>
        <v>0</v>
      </c>
      <c r="Q278" s="178"/>
      <c r="R278" s="179">
        <f>SUM(R279:R283)</f>
        <v>0</v>
      </c>
      <c r="S278" s="178"/>
      <c r="T278" s="180">
        <f>SUM(T279:T283)</f>
        <v>1.1200000000000001</v>
      </c>
      <c r="AR278" s="181" t="s">
        <v>85</v>
      </c>
      <c r="AT278" s="182" t="s">
        <v>74</v>
      </c>
      <c r="AU278" s="182" t="s">
        <v>83</v>
      </c>
      <c r="AY278" s="181" t="s">
        <v>141</v>
      </c>
      <c r="BK278" s="183">
        <f>SUM(BK279:BK283)</f>
        <v>0</v>
      </c>
    </row>
    <row r="279" spans="1:65" s="2" customFormat="1" ht="37.75" customHeight="1" x14ac:dyDescent="0.2">
      <c r="A279" s="34"/>
      <c r="B279" s="35"/>
      <c r="C279" s="238" t="s">
        <v>353</v>
      </c>
      <c r="D279" s="238" t="s">
        <v>204</v>
      </c>
      <c r="E279" s="239" t="s">
        <v>1163</v>
      </c>
      <c r="F279" s="240" t="s">
        <v>1164</v>
      </c>
      <c r="G279" s="241" t="s">
        <v>243</v>
      </c>
      <c r="H279" s="242">
        <v>70</v>
      </c>
      <c r="I279" s="243"/>
      <c r="J279" s="244">
        <f>ROUND(I279*H279,2)</f>
        <v>0</v>
      </c>
      <c r="K279" s="240" t="s">
        <v>1</v>
      </c>
      <c r="L279" s="39"/>
      <c r="M279" s="245" t="s">
        <v>1</v>
      </c>
      <c r="N279" s="246" t="s">
        <v>40</v>
      </c>
      <c r="O279" s="71"/>
      <c r="P279" s="196">
        <f>O279*H279</f>
        <v>0</v>
      </c>
      <c r="Q279" s="196">
        <v>0</v>
      </c>
      <c r="R279" s="196">
        <f>Q279*H279</f>
        <v>0</v>
      </c>
      <c r="S279" s="196">
        <v>1.6E-2</v>
      </c>
      <c r="T279" s="197">
        <f>S279*H279</f>
        <v>1.1200000000000001</v>
      </c>
      <c r="U279" s="34"/>
      <c r="V279" s="34"/>
      <c r="W279" s="34"/>
      <c r="X279" s="34"/>
      <c r="Y279" s="34"/>
      <c r="Z279" s="34"/>
      <c r="AA279" s="34"/>
      <c r="AB279" s="34"/>
      <c r="AC279" s="34"/>
      <c r="AD279" s="34"/>
      <c r="AE279" s="34"/>
      <c r="AR279" s="198" t="s">
        <v>275</v>
      </c>
      <c r="AT279" s="198" t="s">
        <v>204</v>
      </c>
      <c r="AU279" s="198" t="s">
        <v>85</v>
      </c>
      <c r="AY279" s="17" t="s">
        <v>141</v>
      </c>
      <c r="BE279" s="199">
        <f>IF(N279="základní",J279,0)</f>
        <v>0</v>
      </c>
      <c r="BF279" s="199">
        <f>IF(N279="snížená",J279,0)</f>
        <v>0</v>
      </c>
      <c r="BG279" s="199">
        <f>IF(N279="zákl. přenesená",J279,0)</f>
        <v>0</v>
      </c>
      <c r="BH279" s="199">
        <f>IF(N279="sníž. přenesená",J279,0)</f>
        <v>0</v>
      </c>
      <c r="BI279" s="199">
        <f>IF(N279="nulová",J279,0)</f>
        <v>0</v>
      </c>
      <c r="BJ279" s="17" t="s">
        <v>83</v>
      </c>
      <c r="BK279" s="199">
        <f>ROUND(I279*H279,2)</f>
        <v>0</v>
      </c>
      <c r="BL279" s="17" t="s">
        <v>275</v>
      </c>
      <c r="BM279" s="198" t="s">
        <v>1165</v>
      </c>
    </row>
    <row r="280" spans="1:65" s="2" customFormat="1" ht="18" x14ac:dyDescent="0.2">
      <c r="A280" s="34"/>
      <c r="B280" s="35"/>
      <c r="C280" s="36"/>
      <c r="D280" s="200" t="s">
        <v>151</v>
      </c>
      <c r="E280" s="36"/>
      <c r="F280" s="201" t="s">
        <v>1166</v>
      </c>
      <c r="G280" s="36"/>
      <c r="H280" s="36"/>
      <c r="I280" s="202"/>
      <c r="J280" s="36"/>
      <c r="K280" s="36"/>
      <c r="L280" s="39"/>
      <c r="M280" s="203"/>
      <c r="N280" s="204"/>
      <c r="O280" s="71"/>
      <c r="P280" s="71"/>
      <c r="Q280" s="71"/>
      <c r="R280" s="71"/>
      <c r="S280" s="71"/>
      <c r="T280" s="72"/>
      <c r="U280" s="34"/>
      <c r="V280" s="34"/>
      <c r="W280" s="34"/>
      <c r="X280" s="34"/>
      <c r="Y280" s="34"/>
      <c r="Z280" s="34"/>
      <c r="AA280" s="34"/>
      <c r="AB280" s="34"/>
      <c r="AC280" s="34"/>
      <c r="AD280" s="34"/>
      <c r="AE280" s="34"/>
      <c r="AT280" s="17" t="s">
        <v>151</v>
      </c>
      <c r="AU280" s="17" t="s">
        <v>85</v>
      </c>
    </row>
    <row r="281" spans="1:65" s="15" customFormat="1" x14ac:dyDescent="0.2">
      <c r="B281" s="227"/>
      <c r="C281" s="228"/>
      <c r="D281" s="200" t="s">
        <v>152</v>
      </c>
      <c r="E281" s="229" t="s">
        <v>1</v>
      </c>
      <c r="F281" s="230" t="s">
        <v>1167</v>
      </c>
      <c r="G281" s="228"/>
      <c r="H281" s="229" t="s">
        <v>1</v>
      </c>
      <c r="I281" s="231"/>
      <c r="J281" s="228"/>
      <c r="K281" s="228"/>
      <c r="L281" s="232"/>
      <c r="M281" s="233"/>
      <c r="N281" s="234"/>
      <c r="O281" s="234"/>
      <c r="P281" s="234"/>
      <c r="Q281" s="234"/>
      <c r="R281" s="234"/>
      <c r="S281" s="234"/>
      <c r="T281" s="235"/>
      <c r="AT281" s="236" t="s">
        <v>152</v>
      </c>
      <c r="AU281" s="236" t="s">
        <v>85</v>
      </c>
      <c r="AV281" s="15" t="s">
        <v>83</v>
      </c>
      <c r="AW281" s="15" t="s">
        <v>31</v>
      </c>
      <c r="AX281" s="15" t="s">
        <v>75</v>
      </c>
      <c r="AY281" s="236" t="s">
        <v>141</v>
      </c>
    </row>
    <row r="282" spans="1:65" s="13" customFormat="1" x14ac:dyDescent="0.2">
      <c r="B282" s="205"/>
      <c r="C282" s="206"/>
      <c r="D282" s="200" t="s">
        <v>152</v>
      </c>
      <c r="E282" s="207" t="s">
        <v>1</v>
      </c>
      <c r="F282" s="208" t="s">
        <v>758</v>
      </c>
      <c r="G282" s="206"/>
      <c r="H282" s="209">
        <v>70</v>
      </c>
      <c r="I282" s="210"/>
      <c r="J282" s="206"/>
      <c r="K282" s="206"/>
      <c r="L282" s="211"/>
      <c r="M282" s="212"/>
      <c r="N282" s="213"/>
      <c r="O282" s="213"/>
      <c r="P282" s="213"/>
      <c r="Q282" s="213"/>
      <c r="R282" s="213"/>
      <c r="S282" s="213"/>
      <c r="T282" s="214"/>
      <c r="AT282" s="215" t="s">
        <v>152</v>
      </c>
      <c r="AU282" s="215" t="s">
        <v>85</v>
      </c>
      <c r="AV282" s="13" t="s">
        <v>85</v>
      </c>
      <c r="AW282" s="13" t="s">
        <v>31</v>
      </c>
      <c r="AX282" s="13" t="s">
        <v>75</v>
      </c>
      <c r="AY282" s="215" t="s">
        <v>141</v>
      </c>
    </row>
    <row r="283" spans="1:65" s="14" customFormat="1" x14ac:dyDescent="0.2">
      <c r="B283" s="216"/>
      <c r="C283" s="217"/>
      <c r="D283" s="200" t="s">
        <v>152</v>
      </c>
      <c r="E283" s="218" t="s">
        <v>1</v>
      </c>
      <c r="F283" s="219" t="s">
        <v>156</v>
      </c>
      <c r="G283" s="217"/>
      <c r="H283" s="220">
        <v>70</v>
      </c>
      <c r="I283" s="221"/>
      <c r="J283" s="217"/>
      <c r="K283" s="217"/>
      <c r="L283" s="222"/>
      <c r="M283" s="251"/>
      <c r="N283" s="252"/>
      <c r="O283" s="252"/>
      <c r="P283" s="252"/>
      <c r="Q283" s="252"/>
      <c r="R283" s="252"/>
      <c r="S283" s="252"/>
      <c r="T283" s="253"/>
      <c r="AT283" s="226" t="s">
        <v>152</v>
      </c>
      <c r="AU283" s="226" t="s">
        <v>85</v>
      </c>
      <c r="AV283" s="14" t="s">
        <v>149</v>
      </c>
      <c r="AW283" s="14" t="s">
        <v>31</v>
      </c>
      <c r="AX283" s="14" t="s">
        <v>83</v>
      </c>
      <c r="AY283" s="226" t="s">
        <v>141</v>
      </c>
    </row>
    <row r="284" spans="1:65" s="2" customFormat="1" ht="7" customHeight="1" x14ac:dyDescent="0.2">
      <c r="A284" s="34"/>
      <c r="B284" s="54"/>
      <c r="C284" s="55"/>
      <c r="D284" s="55"/>
      <c r="E284" s="55"/>
      <c r="F284" s="55"/>
      <c r="G284" s="55"/>
      <c r="H284" s="55"/>
      <c r="I284" s="55"/>
      <c r="J284" s="55"/>
      <c r="K284" s="55"/>
      <c r="L284" s="39"/>
      <c r="M284" s="34"/>
      <c r="O284" s="34"/>
      <c r="P284" s="34"/>
      <c r="Q284" s="34"/>
      <c r="R284" s="34"/>
      <c r="S284" s="34"/>
      <c r="T284" s="34"/>
      <c r="U284" s="34"/>
      <c r="V284" s="34"/>
      <c r="W284" s="34"/>
      <c r="X284" s="34"/>
      <c r="Y284" s="34"/>
      <c r="Z284" s="34"/>
      <c r="AA284" s="34"/>
      <c r="AB284" s="34"/>
      <c r="AC284" s="34"/>
      <c r="AD284" s="34"/>
      <c r="AE284" s="34"/>
    </row>
  </sheetData>
  <sheetProtection algorithmName="SHA-512" hashValue="2cXTUq7j0Y8hO0nhjaeI0qkUwicEhwmxzi2I7Pphr4nnc7eGwwQdJ36Si/uyKOQyzQjotI7Q6Ddry/w66/0S/w==" saltValue="q1Yd2x3uWqf/9cJoIKtRgaN/Mxs2nfZIsmtCK153uxE8+aRYezbJi1CIbuuDViqCrQo/rSwQxgnJeKO5FMPv4g==" spinCount="100000" sheet="1" objects="1" scenarios="1" formatColumns="0" formatRows="0" autoFilter="0"/>
  <autoFilter ref="C124:K283" xr:uid="{00000000-0009-0000-0000-000005000000}"/>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98"/>
  <sheetViews>
    <sheetView showGridLines="0" topLeftCell="A124" workbookViewId="0"/>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100</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1168</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ROUND((SUM(BE120:BE197)),  2)</f>
        <v>0</v>
      </c>
      <c r="G33" s="34"/>
      <c r="H33" s="34"/>
      <c r="I33" s="124">
        <v>0.21</v>
      </c>
      <c r="J33" s="123">
        <f>ROUND(((SUM(BE120:BE197))*I33),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ROUND((SUM(BF120:BF197)),  2)</f>
        <v>0</v>
      </c>
      <c r="G34" s="34"/>
      <c r="H34" s="34"/>
      <c r="I34" s="124">
        <v>0.15</v>
      </c>
      <c r="J34" s="123">
        <f>ROUND(((SUM(BF120:BF197))*I34),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ROUND((SUM(BG120:BG197)),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ROUND((SUM(BH120:BH197)),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ROUND((SUM(BI120:BI197)),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06 - Oprava nástupiště z. Městečko u Křivoklátu</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J121</f>
        <v>0</v>
      </c>
      <c r="K97" s="148"/>
      <c r="L97" s="152"/>
    </row>
    <row r="98" spans="1:31" s="10" customFormat="1" ht="19.899999999999999" hidden="1" customHeight="1" x14ac:dyDescent="0.2">
      <c r="B98" s="153"/>
      <c r="C98" s="154"/>
      <c r="D98" s="155" t="s">
        <v>123</v>
      </c>
      <c r="E98" s="156"/>
      <c r="F98" s="156"/>
      <c r="G98" s="156"/>
      <c r="H98" s="156"/>
      <c r="I98" s="156"/>
      <c r="J98" s="157">
        <f>J122</f>
        <v>0</v>
      </c>
      <c r="K98" s="154"/>
      <c r="L98" s="158"/>
    </row>
    <row r="99" spans="1:31" s="10" customFormat="1" ht="19.899999999999999" hidden="1" customHeight="1" x14ac:dyDescent="0.2">
      <c r="B99" s="153"/>
      <c r="C99" s="154"/>
      <c r="D99" s="155" t="s">
        <v>124</v>
      </c>
      <c r="E99" s="156"/>
      <c r="F99" s="156"/>
      <c r="G99" s="156"/>
      <c r="H99" s="156"/>
      <c r="I99" s="156"/>
      <c r="J99" s="157">
        <f>J160</f>
        <v>0</v>
      </c>
      <c r="K99" s="154"/>
      <c r="L99" s="158"/>
    </row>
    <row r="100" spans="1:31" s="10" customFormat="1" ht="19.899999999999999" hidden="1" customHeight="1" x14ac:dyDescent="0.2">
      <c r="B100" s="153"/>
      <c r="C100" s="154"/>
      <c r="D100" s="155" t="s">
        <v>125</v>
      </c>
      <c r="E100" s="156"/>
      <c r="F100" s="156"/>
      <c r="G100" s="156"/>
      <c r="H100" s="156"/>
      <c r="I100" s="156"/>
      <c r="J100" s="157">
        <f>J182</f>
        <v>0</v>
      </c>
      <c r="K100" s="154"/>
      <c r="L100" s="158"/>
    </row>
    <row r="101" spans="1:31" s="2" customFormat="1" ht="21.75" hidden="1" customHeight="1" x14ac:dyDescent="0.2">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7" hidden="1" customHeight="1" x14ac:dyDescent="0.2">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3" spans="1:31" hidden="1" x14ac:dyDescent="0.2"/>
    <row r="104" spans="1:31" hidden="1" x14ac:dyDescent="0.2"/>
    <row r="105" spans="1:31" hidden="1" x14ac:dyDescent="0.2"/>
    <row r="106" spans="1:31" s="2" customFormat="1" ht="7" customHeight="1" x14ac:dyDescent="0.2">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5" customHeight="1" x14ac:dyDescent="0.2">
      <c r="A107" s="34"/>
      <c r="B107" s="35"/>
      <c r="C107" s="23" t="s">
        <v>126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7" customHeight="1" x14ac:dyDescent="0.2">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x14ac:dyDescent="0.2">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x14ac:dyDescent="0.2">
      <c r="A110" s="34"/>
      <c r="B110" s="35"/>
      <c r="C110" s="36"/>
      <c r="D110" s="36"/>
      <c r="E110" s="300" t="str">
        <f>E7</f>
        <v>Oprava trati v úseku Roztoky u Křivoklátu - Rakovník</v>
      </c>
      <c r="F110" s="301"/>
      <c r="G110" s="301"/>
      <c r="H110" s="301"/>
      <c r="I110" s="36"/>
      <c r="J110" s="36"/>
      <c r="K110" s="36"/>
      <c r="L110" s="51"/>
      <c r="S110" s="34"/>
      <c r="T110" s="34"/>
      <c r="U110" s="34"/>
      <c r="V110" s="34"/>
      <c r="W110" s="34"/>
      <c r="X110" s="34"/>
      <c r="Y110" s="34"/>
      <c r="Z110" s="34"/>
      <c r="AA110" s="34"/>
      <c r="AB110" s="34"/>
      <c r="AC110" s="34"/>
      <c r="AD110" s="34"/>
      <c r="AE110" s="34"/>
    </row>
    <row r="111" spans="1:31" s="2" customFormat="1" ht="12" customHeight="1" x14ac:dyDescent="0.2">
      <c r="A111" s="34"/>
      <c r="B111" s="35"/>
      <c r="C111" s="29" t="s">
        <v>114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x14ac:dyDescent="0.2">
      <c r="A112" s="34"/>
      <c r="B112" s="35"/>
      <c r="C112" s="36"/>
      <c r="D112" s="36"/>
      <c r="E112" s="290" t="str">
        <f>E9</f>
        <v>SO 06 - Oprava nástupiště z. Městečko u Křivoklátu</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7"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20</v>
      </c>
      <c r="D114" s="36"/>
      <c r="E114" s="36"/>
      <c r="F114" s="27" t="str">
        <f>F12</f>
        <v xml:space="preserve"> </v>
      </c>
      <c r="G114" s="36"/>
      <c r="H114" s="36"/>
      <c r="I114" s="29" t="s">
        <v>22</v>
      </c>
      <c r="J114" s="66" t="str">
        <f>IF(J12="","",J12)</f>
        <v>10. 6. 2022</v>
      </c>
      <c r="K114" s="36"/>
      <c r="L114" s="51"/>
      <c r="S114" s="34"/>
      <c r="T114" s="34"/>
      <c r="U114" s="34"/>
      <c r="V114" s="34"/>
      <c r="W114" s="34"/>
      <c r="X114" s="34"/>
      <c r="Y114" s="34"/>
      <c r="Z114" s="34"/>
      <c r="AA114" s="34"/>
      <c r="AB114" s="34"/>
      <c r="AC114" s="34"/>
      <c r="AD114" s="34"/>
      <c r="AE114" s="34"/>
    </row>
    <row r="115" spans="1:65" s="2" customFormat="1" ht="7"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15" customHeight="1" x14ac:dyDescent="0.2">
      <c r="A116" s="34"/>
      <c r="B116" s="35"/>
      <c r="C116" s="29" t="s">
        <v>24</v>
      </c>
      <c r="D116" s="36"/>
      <c r="E116" s="36"/>
      <c r="F116" s="27" t="str">
        <f>E15</f>
        <v>Ing. Aleš Bednář</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15" customHeight="1" x14ac:dyDescent="0.2">
      <c r="A117" s="34"/>
      <c r="B117" s="35"/>
      <c r="C117" s="29" t="s">
        <v>28</v>
      </c>
      <c r="D117" s="36"/>
      <c r="E117" s="36"/>
      <c r="F117" s="27" t="str">
        <f>IF(E18="","",E18)</f>
        <v>Vyplň údaj</v>
      </c>
      <c r="G117" s="36"/>
      <c r="H117" s="36"/>
      <c r="I117" s="29" t="s">
        <v>32</v>
      </c>
      <c r="J117" s="32" t="str">
        <f>E24</f>
        <v>Lukáš Kot</v>
      </c>
      <c r="K117" s="36"/>
      <c r="L117" s="51"/>
      <c r="S117" s="34"/>
      <c r="T117" s="34"/>
      <c r="U117" s="34"/>
      <c r="V117" s="34"/>
      <c r="W117" s="34"/>
      <c r="X117" s="34"/>
      <c r="Y117" s="34"/>
      <c r="Z117" s="34"/>
      <c r="AA117" s="34"/>
      <c r="AB117" s="34"/>
      <c r="AC117" s="34"/>
      <c r="AD117" s="34"/>
      <c r="AE117" s="34"/>
    </row>
    <row r="118" spans="1:65" s="2" customFormat="1" ht="10.2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x14ac:dyDescent="0.2">
      <c r="A119" s="159"/>
      <c r="B119" s="160"/>
      <c r="C119" s="161" t="s">
        <v>127</v>
      </c>
      <c r="D119" s="162" t="s">
        <v>60</v>
      </c>
      <c r="E119" s="162" t="s">
        <v>56</v>
      </c>
      <c r="F119" s="162" t="s">
        <v>57</v>
      </c>
      <c r="G119" s="162" t="s">
        <v>128</v>
      </c>
      <c r="H119" s="162" t="s">
        <v>129</v>
      </c>
      <c r="I119" s="162" t="s">
        <v>130</v>
      </c>
      <c r="J119" s="162" t="s">
        <v>118</v>
      </c>
      <c r="K119" s="163" t="s">
        <v>131</v>
      </c>
      <c r="L119" s="164"/>
      <c r="M119" s="75" t="s">
        <v>1</v>
      </c>
      <c r="N119" s="76" t="s">
        <v>39</v>
      </c>
      <c r="O119" s="76" t="s">
        <v>132</v>
      </c>
      <c r="P119" s="76" t="s">
        <v>133</v>
      </c>
      <c r="Q119" s="76" t="s">
        <v>134</v>
      </c>
      <c r="R119" s="76" t="s">
        <v>135</v>
      </c>
      <c r="S119" s="76" t="s">
        <v>136</v>
      </c>
      <c r="T119" s="77" t="s">
        <v>137</v>
      </c>
      <c r="U119" s="159"/>
      <c r="V119" s="159"/>
      <c r="W119" s="159"/>
      <c r="X119" s="159"/>
      <c r="Y119" s="159"/>
      <c r="Z119" s="159"/>
      <c r="AA119" s="159"/>
      <c r="AB119" s="159"/>
      <c r="AC119" s="159"/>
      <c r="AD119" s="159"/>
      <c r="AE119" s="159"/>
    </row>
    <row r="120" spans="1:65" s="2" customFormat="1" ht="22.75" customHeight="1" x14ac:dyDescent="0.35">
      <c r="A120" s="34"/>
      <c r="B120" s="35"/>
      <c r="C120" s="82" t="s">
        <v>138</v>
      </c>
      <c r="D120" s="36"/>
      <c r="E120" s="36"/>
      <c r="F120" s="36"/>
      <c r="G120" s="36"/>
      <c r="H120" s="36"/>
      <c r="I120" s="36"/>
      <c r="J120" s="165">
        <f>BK120</f>
        <v>0</v>
      </c>
      <c r="K120" s="36"/>
      <c r="L120" s="39"/>
      <c r="M120" s="78"/>
      <c r="N120" s="166"/>
      <c r="O120" s="79"/>
      <c r="P120" s="167">
        <f>P121</f>
        <v>0</v>
      </c>
      <c r="Q120" s="79"/>
      <c r="R120" s="167">
        <f>R121</f>
        <v>99.304879999999997</v>
      </c>
      <c r="S120" s="79"/>
      <c r="T120" s="168">
        <f>T121</f>
        <v>0</v>
      </c>
      <c r="U120" s="34"/>
      <c r="V120" s="34"/>
      <c r="W120" s="34"/>
      <c r="X120" s="34"/>
      <c r="Y120" s="34"/>
      <c r="Z120" s="34"/>
      <c r="AA120" s="34"/>
      <c r="AB120" s="34"/>
      <c r="AC120" s="34"/>
      <c r="AD120" s="34"/>
      <c r="AE120" s="34"/>
      <c r="AT120" s="17" t="s">
        <v>74</v>
      </c>
      <c r="AU120" s="17" t="s">
        <v>120</v>
      </c>
      <c r="BK120" s="169">
        <f>BK121</f>
        <v>0</v>
      </c>
    </row>
    <row r="121" spans="1:65" s="12" customFormat="1" ht="25.9" customHeight="1" x14ac:dyDescent="0.35">
      <c r="B121" s="170"/>
      <c r="C121" s="171"/>
      <c r="D121" s="172" t="s">
        <v>74</v>
      </c>
      <c r="E121" s="173" t="s">
        <v>139</v>
      </c>
      <c r="F121" s="173" t="s">
        <v>140</v>
      </c>
      <c r="G121" s="171"/>
      <c r="H121" s="171"/>
      <c r="I121" s="174"/>
      <c r="J121" s="175">
        <f>BK121</f>
        <v>0</v>
      </c>
      <c r="K121" s="171"/>
      <c r="L121" s="176"/>
      <c r="M121" s="177"/>
      <c r="N121" s="178"/>
      <c r="O121" s="178"/>
      <c r="P121" s="179">
        <f>P122+P160+P182</f>
        <v>0</v>
      </c>
      <c r="Q121" s="178"/>
      <c r="R121" s="179">
        <f>R122+R160+R182</f>
        <v>99.304879999999997</v>
      </c>
      <c r="S121" s="178"/>
      <c r="T121" s="180">
        <f>T122+T160+T182</f>
        <v>0</v>
      </c>
      <c r="AR121" s="181" t="s">
        <v>83</v>
      </c>
      <c r="AT121" s="182" t="s">
        <v>74</v>
      </c>
      <c r="AU121" s="182" t="s">
        <v>75</v>
      </c>
      <c r="AY121" s="181" t="s">
        <v>141</v>
      </c>
      <c r="BK121" s="183">
        <f>BK122+BK160+BK182</f>
        <v>0</v>
      </c>
    </row>
    <row r="122" spans="1:65" s="12" customFormat="1" ht="22.75" customHeight="1" x14ac:dyDescent="0.25">
      <c r="B122" s="170"/>
      <c r="C122" s="171"/>
      <c r="D122" s="172" t="s">
        <v>74</v>
      </c>
      <c r="E122" s="184" t="s">
        <v>85</v>
      </c>
      <c r="F122" s="184" t="s">
        <v>163</v>
      </c>
      <c r="G122" s="171"/>
      <c r="H122" s="171"/>
      <c r="I122" s="174"/>
      <c r="J122" s="185">
        <f>BK122</f>
        <v>0</v>
      </c>
      <c r="K122" s="171"/>
      <c r="L122" s="176"/>
      <c r="M122" s="177"/>
      <c r="N122" s="178"/>
      <c r="O122" s="178"/>
      <c r="P122" s="179">
        <f>SUM(P123:P159)</f>
        <v>0</v>
      </c>
      <c r="Q122" s="178"/>
      <c r="R122" s="179">
        <f>SUM(R123:R159)</f>
        <v>99.304879999999997</v>
      </c>
      <c r="S122" s="178"/>
      <c r="T122" s="180">
        <f>SUM(T123:T159)</f>
        <v>0</v>
      </c>
      <c r="AR122" s="181" t="s">
        <v>83</v>
      </c>
      <c r="AT122" s="182" t="s">
        <v>74</v>
      </c>
      <c r="AU122" s="182" t="s">
        <v>83</v>
      </c>
      <c r="AY122" s="181" t="s">
        <v>141</v>
      </c>
      <c r="BK122" s="183">
        <f>SUM(BK123:BK159)</f>
        <v>0</v>
      </c>
    </row>
    <row r="123" spans="1:65" s="2" customFormat="1" ht="16.5" customHeight="1" x14ac:dyDescent="0.2">
      <c r="A123" s="34"/>
      <c r="B123" s="35"/>
      <c r="C123" s="186" t="s">
        <v>83</v>
      </c>
      <c r="D123" s="186" t="s">
        <v>143</v>
      </c>
      <c r="E123" s="187" t="s">
        <v>625</v>
      </c>
      <c r="F123" s="188" t="s">
        <v>626</v>
      </c>
      <c r="G123" s="189" t="s">
        <v>146</v>
      </c>
      <c r="H123" s="190">
        <v>80</v>
      </c>
      <c r="I123" s="191"/>
      <c r="J123" s="192">
        <f>ROUND(I123*H123,2)</f>
        <v>0</v>
      </c>
      <c r="K123" s="188" t="s">
        <v>147</v>
      </c>
      <c r="L123" s="193"/>
      <c r="M123" s="194" t="s">
        <v>1</v>
      </c>
      <c r="N123" s="195" t="s">
        <v>40</v>
      </c>
      <c r="O123" s="71"/>
      <c r="P123" s="196">
        <f>O123*H123</f>
        <v>0</v>
      </c>
      <c r="Q123" s="196">
        <v>0.14899999999999999</v>
      </c>
      <c r="R123" s="196">
        <f>Q123*H123</f>
        <v>11.92</v>
      </c>
      <c r="S123" s="196">
        <v>0</v>
      </c>
      <c r="T123" s="197">
        <f>S123*H123</f>
        <v>0</v>
      </c>
      <c r="U123" s="34"/>
      <c r="V123" s="34"/>
      <c r="W123" s="34"/>
      <c r="X123" s="34"/>
      <c r="Y123" s="34"/>
      <c r="Z123" s="34"/>
      <c r="AA123" s="34"/>
      <c r="AB123" s="34"/>
      <c r="AC123" s="34"/>
      <c r="AD123" s="34"/>
      <c r="AE123" s="34"/>
      <c r="AR123" s="198" t="s">
        <v>148</v>
      </c>
      <c r="AT123" s="198" t="s">
        <v>143</v>
      </c>
      <c r="AU123" s="198" t="s">
        <v>85</v>
      </c>
      <c r="AY123" s="17" t="s">
        <v>141</v>
      </c>
      <c r="BE123" s="199">
        <f>IF(N123="základní",J123,0)</f>
        <v>0</v>
      </c>
      <c r="BF123" s="199">
        <f>IF(N123="snížená",J123,0)</f>
        <v>0</v>
      </c>
      <c r="BG123" s="199">
        <f>IF(N123="zákl. přenesená",J123,0)</f>
        <v>0</v>
      </c>
      <c r="BH123" s="199">
        <f>IF(N123="sníž. přenesená",J123,0)</f>
        <v>0</v>
      </c>
      <c r="BI123" s="199">
        <f>IF(N123="nulová",J123,0)</f>
        <v>0</v>
      </c>
      <c r="BJ123" s="17" t="s">
        <v>83</v>
      </c>
      <c r="BK123" s="199">
        <f>ROUND(I123*H123,2)</f>
        <v>0</v>
      </c>
      <c r="BL123" s="17" t="s">
        <v>149</v>
      </c>
      <c r="BM123" s="198" t="s">
        <v>1169</v>
      </c>
    </row>
    <row r="124" spans="1:65" s="2" customFormat="1" x14ac:dyDescent="0.2">
      <c r="A124" s="34"/>
      <c r="B124" s="35"/>
      <c r="C124" s="36"/>
      <c r="D124" s="200" t="s">
        <v>151</v>
      </c>
      <c r="E124" s="36"/>
      <c r="F124" s="201" t="s">
        <v>626</v>
      </c>
      <c r="G124" s="36"/>
      <c r="H124" s="36"/>
      <c r="I124" s="202"/>
      <c r="J124" s="36"/>
      <c r="K124" s="36"/>
      <c r="L124" s="39"/>
      <c r="M124" s="203"/>
      <c r="N124" s="204"/>
      <c r="O124" s="71"/>
      <c r="P124" s="71"/>
      <c r="Q124" s="71"/>
      <c r="R124" s="71"/>
      <c r="S124" s="71"/>
      <c r="T124" s="72"/>
      <c r="U124" s="34"/>
      <c r="V124" s="34"/>
      <c r="W124" s="34"/>
      <c r="X124" s="34"/>
      <c r="Y124" s="34"/>
      <c r="Z124" s="34"/>
      <c r="AA124" s="34"/>
      <c r="AB124" s="34"/>
      <c r="AC124" s="34"/>
      <c r="AD124" s="34"/>
      <c r="AE124" s="34"/>
      <c r="AT124" s="17" t="s">
        <v>151</v>
      </c>
      <c r="AU124" s="17" t="s">
        <v>85</v>
      </c>
    </row>
    <row r="125" spans="1:65" s="13" customFormat="1" x14ac:dyDescent="0.2">
      <c r="B125" s="205"/>
      <c r="C125" s="206"/>
      <c r="D125" s="200" t="s">
        <v>152</v>
      </c>
      <c r="E125" s="207" t="s">
        <v>1</v>
      </c>
      <c r="F125" s="208" t="s">
        <v>800</v>
      </c>
      <c r="G125" s="206"/>
      <c r="H125" s="209">
        <v>80</v>
      </c>
      <c r="I125" s="210"/>
      <c r="J125" s="206"/>
      <c r="K125" s="206"/>
      <c r="L125" s="211"/>
      <c r="M125" s="212"/>
      <c r="N125" s="213"/>
      <c r="O125" s="213"/>
      <c r="P125" s="213"/>
      <c r="Q125" s="213"/>
      <c r="R125" s="213"/>
      <c r="S125" s="213"/>
      <c r="T125" s="214"/>
      <c r="AT125" s="215" t="s">
        <v>152</v>
      </c>
      <c r="AU125" s="215" t="s">
        <v>85</v>
      </c>
      <c r="AV125" s="13" t="s">
        <v>85</v>
      </c>
      <c r="AW125" s="13" t="s">
        <v>31</v>
      </c>
      <c r="AX125" s="13" t="s">
        <v>75</v>
      </c>
      <c r="AY125" s="215" t="s">
        <v>141</v>
      </c>
    </row>
    <row r="126" spans="1:65" s="14" customFormat="1" x14ac:dyDescent="0.2">
      <c r="B126" s="216"/>
      <c r="C126" s="217"/>
      <c r="D126" s="200" t="s">
        <v>152</v>
      </c>
      <c r="E126" s="218" t="s">
        <v>1</v>
      </c>
      <c r="F126" s="219" t="s">
        <v>156</v>
      </c>
      <c r="G126" s="217"/>
      <c r="H126" s="220">
        <v>80</v>
      </c>
      <c r="I126" s="221"/>
      <c r="J126" s="217"/>
      <c r="K126" s="217"/>
      <c r="L126" s="222"/>
      <c r="M126" s="223"/>
      <c r="N126" s="224"/>
      <c r="O126" s="224"/>
      <c r="P126" s="224"/>
      <c r="Q126" s="224"/>
      <c r="R126" s="224"/>
      <c r="S126" s="224"/>
      <c r="T126" s="225"/>
      <c r="AT126" s="226" t="s">
        <v>152</v>
      </c>
      <c r="AU126" s="226" t="s">
        <v>85</v>
      </c>
      <c r="AV126" s="14" t="s">
        <v>149</v>
      </c>
      <c r="AW126" s="14" t="s">
        <v>31</v>
      </c>
      <c r="AX126" s="14" t="s">
        <v>83</v>
      </c>
      <c r="AY126" s="226" t="s">
        <v>141</v>
      </c>
    </row>
    <row r="127" spans="1:65" s="2" customFormat="1" ht="16.5" customHeight="1" x14ac:dyDescent="0.2">
      <c r="A127" s="34"/>
      <c r="B127" s="35"/>
      <c r="C127" s="186" t="s">
        <v>85</v>
      </c>
      <c r="D127" s="186" t="s">
        <v>143</v>
      </c>
      <c r="E127" s="187" t="s">
        <v>569</v>
      </c>
      <c r="F127" s="188" t="s">
        <v>570</v>
      </c>
      <c r="G127" s="189" t="s">
        <v>189</v>
      </c>
      <c r="H127" s="190">
        <v>16.866</v>
      </c>
      <c r="I127" s="191"/>
      <c r="J127" s="192">
        <f>ROUND(I127*H127,2)</f>
        <v>0</v>
      </c>
      <c r="K127" s="188" t="s">
        <v>147</v>
      </c>
      <c r="L127" s="193"/>
      <c r="M127" s="194" t="s">
        <v>1</v>
      </c>
      <c r="N127" s="195" t="s">
        <v>40</v>
      </c>
      <c r="O127" s="71"/>
      <c r="P127" s="196">
        <f>O127*H127</f>
        <v>0</v>
      </c>
      <c r="Q127" s="196">
        <v>1</v>
      </c>
      <c r="R127" s="196">
        <f>Q127*H127</f>
        <v>16.866</v>
      </c>
      <c r="S127" s="196">
        <v>0</v>
      </c>
      <c r="T127" s="197">
        <f>S127*H127</f>
        <v>0</v>
      </c>
      <c r="U127" s="34"/>
      <c r="V127" s="34"/>
      <c r="W127" s="34"/>
      <c r="X127" s="34"/>
      <c r="Y127" s="34"/>
      <c r="Z127" s="34"/>
      <c r="AA127" s="34"/>
      <c r="AB127" s="34"/>
      <c r="AC127" s="34"/>
      <c r="AD127" s="34"/>
      <c r="AE127" s="34"/>
      <c r="AR127" s="198" t="s">
        <v>148</v>
      </c>
      <c r="AT127" s="198" t="s">
        <v>143</v>
      </c>
      <c r="AU127" s="198" t="s">
        <v>85</v>
      </c>
      <c r="AY127" s="17" t="s">
        <v>141</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149</v>
      </c>
      <c r="BM127" s="198" t="s">
        <v>1170</v>
      </c>
    </row>
    <row r="128" spans="1:65" s="2" customFormat="1" x14ac:dyDescent="0.2">
      <c r="A128" s="34"/>
      <c r="B128" s="35"/>
      <c r="C128" s="36"/>
      <c r="D128" s="200" t="s">
        <v>151</v>
      </c>
      <c r="E128" s="36"/>
      <c r="F128" s="201" t="s">
        <v>570</v>
      </c>
      <c r="G128" s="36"/>
      <c r="H128" s="36"/>
      <c r="I128" s="202"/>
      <c r="J128" s="36"/>
      <c r="K128" s="36"/>
      <c r="L128" s="39"/>
      <c r="M128" s="203"/>
      <c r="N128" s="204"/>
      <c r="O128" s="71"/>
      <c r="P128" s="71"/>
      <c r="Q128" s="71"/>
      <c r="R128" s="71"/>
      <c r="S128" s="71"/>
      <c r="T128" s="72"/>
      <c r="U128" s="34"/>
      <c r="V128" s="34"/>
      <c r="W128" s="34"/>
      <c r="X128" s="34"/>
      <c r="Y128" s="34"/>
      <c r="Z128" s="34"/>
      <c r="AA128" s="34"/>
      <c r="AB128" s="34"/>
      <c r="AC128" s="34"/>
      <c r="AD128" s="34"/>
      <c r="AE128" s="34"/>
      <c r="AT128" s="17" t="s">
        <v>151</v>
      </c>
      <c r="AU128" s="17" t="s">
        <v>85</v>
      </c>
    </row>
    <row r="129" spans="1:65" s="15" customFormat="1" x14ac:dyDescent="0.2">
      <c r="B129" s="227"/>
      <c r="C129" s="228"/>
      <c r="D129" s="200" t="s">
        <v>152</v>
      </c>
      <c r="E129" s="229" t="s">
        <v>1</v>
      </c>
      <c r="F129" s="230" t="s">
        <v>572</v>
      </c>
      <c r="G129" s="228"/>
      <c r="H129" s="229" t="s">
        <v>1</v>
      </c>
      <c r="I129" s="231"/>
      <c r="J129" s="228"/>
      <c r="K129" s="228"/>
      <c r="L129" s="232"/>
      <c r="M129" s="233"/>
      <c r="N129" s="234"/>
      <c r="O129" s="234"/>
      <c r="P129" s="234"/>
      <c r="Q129" s="234"/>
      <c r="R129" s="234"/>
      <c r="S129" s="234"/>
      <c r="T129" s="235"/>
      <c r="AT129" s="236" t="s">
        <v>152</v>
      </c>
      <c r="AU129" s="236" t="s">
        <v>85</v>
      </c>
      <c r="AV129" s="15" t="s">
        <v>83</v>
      </c>
      <c r="AW129" s="15" t="s">
        <v>31</v>
      </c>
      <c r="AX129" s="15" t="s">
        <v>75</v>
      </c>
      <c r="AY129" s="236" t="s">
        <v>141</v>
      </c>
    </row>
    <row r="130" spans="1:65" s="13" customFormat="1" x14ac:dyDescent="0.2">
      <c r="B130" s="205"/>
      <c r="C130" s="206"/>
      <c r="D130" s="200" t="s">
        <v>152</v>
      </c>
      <c r="E130" s="207" t="s">
        <v>1</v>
      </c>
      <c r="F130" s="208" t="s">
        <v>1171</v>
      </c>
      <c r="G130" s="206"/>
      <c r="H130" s="209">
        <v>16.056000000000001</v>
      </c>
      <c r="I130" s="210"/>
      <c r="J130" s="206"/>
      <c r="K130" s="206"/>
      <c r="L130" s="211"/>
      <c r="M130" s="212"/>
      <c r="N130" s="213"/>
      <c r="O130" s="213"/>
      <c r="P130" s="213"/>
      <c r="Q130" s="213"/>
      <c r="R130" s="213"/>
      <c r="S130" s="213"/>
      <c r="T130" s="214"/>
      <c r="AT130" s="215" t="s">
        <v>152</v>
      </c>
      <c r="AU130" s="215" t="s">
        <v>85</v>
      </c>
      <c r="AV130" s="13" t="s">
        <v>85</v>
      </c>
      <c r="AW130" s="13" t="s">
        <v>31</v>
      </c>
      <c r="AX130" s="13" t="s">
        <v>75</v>
      </c>
      <c r="AY130" s="215" t="s">
        <v>141</v>
      </c>
    </row>
    <row r="131" spans="1:65" s="13" customFormat="1" x14ac:dyDescent="0.2">
      <c r="B131" s="205"/>
      <c r="C131" s="206"/>
      <c r="D131" s="200" t="s">
        <v>152</v>
      </c>
      <c r="E131" s="207" t="s">
        <v>1</v>
      </c>
      <c r="F131" s="208" t="s">
        <v>1172</v>
      </c>
      <c r="G131" s="206"/>
      <c r="H131" s="209">
        <v>0.81</v>
      </c>
      <c r="I131" s="210"/>
      <c r="J131" s="206"/>
      <c r="K131" s="206"/>
      <c r="L131" s="211"/>
      <c r="M131" s="212"/>
      <c r="N131" s="213"/>
      <c r="O131" s="213"/>
      <c r="P131" s="213"/>
      <c r="Q131" s="213"/>
      <c r="R131" s="213"/>
      <c r="S131" s="213"/>
      <c r="T131" s="214"/>
      <c r="AT131" s="215" t="s">
        <v>152</v>
      </c>
      <c r="AU131" s="215" t="s">
        <v>85</v>
      </c>
      <c r="AV131" s="13" t="s">
        <v>85</v>
      </c>
      <c r="AW131" s="13" t="s">
        <v>31</v>
      </c>
      <c r="AX131" s="13" t="s">
        <v>75</v>
      </c>
      <c r="AY131" s="215" t="s">
        <v>141</v>
      </c>
    </row>
    <row r="132" spans="1:65" s="14" customFormat="1" x14ac:dyDescent="0.2">
      <c r="B132" s="216"/>
      <c r="C132" s="217"/>
      <c r="D132" s="200" t="s">
        <v>152</v>
      </c>
      <c r="E132" s="218" t="s">
        <v>1</v>
      </c>
      <c r="F132" s="219" t="s">
        <v>156</v>
      </c>
      <c r="G132" s="217"/>
      <c r="H132" s="220">
        <v>16.866</v>
      </c>
      <c r="I132" s="221"/>
      <c r="J132" s="217"/>
      <c r="K132" s="217"/>
      <c r="L132" s="222"/>
      <c r="M132" s="223"/>
      <c r="N132" s="224"/>
      <c r="O132" s="224"/>
      <c r="P132" s="224"/>
      <c r="Q132" s="224"/>
      <c r="R132" s="224"/>
      <c r="S132" s="224"/>
      <c r="T132" s="225"/>
      <c r="AT132" s="226" t="s">
        <v>152</v>
      </c>
      <c r="AU132" s="226" t="s">
        <v>85</v>
      </c>
      <c r="AV132" s="14" t="s">
        <v>149</v>
      </c>
      <c r="AW132" s="14" t="s">
        <v>31</v>
      </c>
      <c r="AX132" s="14" t="s">
        <v>83</v>
      </c>
      <c r="AY132" s="226" t="s">
        <v>141</v>
      </c>
    </row>
    <row r="133" spans="1:65" s="2" customFormat="1" ht="16.5" customHeight="1" x14ac:dyDescent="0.2">
      <c r="A133" s="34"/>
      <c r="B133" s="35"/>
      <c r="C133" s="186" t="s">
        <v>164</v>
      </c>
      <c r="D133" s="186" t="s">
        <v>143</v>
      </c>
      <c r="E133" s="187" t="s">
        <v>631</v>
      </c>
      <c r="F133" s="188" t="s">
        <v>632</v>
      </c>
      <c r="G133" s="189" t="s">
        <v>146</v>
      </c>
      <c r="H133" s="190">
        <v>160</v>
      </c>
      <c r="I133" s="191"/>
      <c r="J133" s="192">
        <f>ROUND(I133*H133,2)</f>
        <v>0</v>
      </c>
      <c r="K133" s="188" t="s">
        <v>147</v>
      </c>
      <c r="L133" s="193"/>
      <c r="M133" s="194" t="s">
        <v>1</v>
      </c>
      <c r="N133" s="195" t="s">
        <v>40</v>
      </c>
      <c r="O133" s="71"/>
      <c r="P133" s="196">
        <f>O133*H133</f>
        <v>0</v>
      </c>
      <c r="Q133" s="196">
        <v>4.7E-2</v>
      </c>
      <c r="R133" s="196">
        <f>Q133*H133</f>
        <v>7.52</v>
      </c>
      <c r="S133" s="196">
        <v>0</v>
      </c>
      <c r="T133" s="197">
        <f>S133*H133</f>
        <v>0</v>
      </c>
      <c r="U133" s="34"/>
      <c r="V133" s="34"/>
      <c r="W133" s="34"/>
      <c r="X133" s="34"/>
      <c r="Y133" s="34"/>
      <c r="Z133" s="34"/>
      <c r="AA133" s="34"/>
      <c r="AB133" s="34"/>
      <c r="AC133" s="34"/>
      <c r="AD133" s="34"/>
      <c r="AE133" s="34"/>
      <c r="AR133" s="198" t="s">
        <v>148</v>
      </c>
      <c r="AT133" s="198" t="s">
        <v>143</v>
      </c>
      <c r="AU133" s="198" t="s">
        <v>85</v>
      </c>
      <c r="AY133" s="17" t="s">
        <v>141</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149</v>
      </c>
      <c r="BM133" s="198" t="s">
        <v>1173</v>
      </c>
    </row>
    <row r="134" spans="1:65" s="2" customFormat="1" x14ac:dyDescent="0.2">
      <c r="A134" s="34"/>
      <c r="B134" s="35"/>
      <c r="C134" s="36"/>
      <c r="D134" s="200" t="s">
        <v>151</v>
      </c>
      <c r="E134" s="36"/>
      <c r="F134" s="201" t="s">
        <v>632</v>
      </c>
      <c r="G134" s="36"/>
      <c r="H134" s="36"/>
      <c r="I134" s="202"/>
      <c r="J134" s="36"/>
      <c r="K134" s="36"/>
      <c r="L134" s="39"/>
      <c r="M134" s="203"/>
      <c r="N134" s="204"/>
      <c r="O134" s="71"/>
      <c r="P134" s="71"/>
      <c r="Q134" s="71"/>
      <c r="R134" s="71"/>
      <c r="S134" s="71"/>
      <c r="T134" s="72"/>
      <c r="U134" s="34"/>
      <c r="V134" s="34"/>
      <c r="W134" s="34"/>
      <c r="X134" s="34"/>
      <c r="Y134" s="34"/>
      <c r="Z134" s="34"/>
      <c r="AA134" s="34"/>
      <c r="AB134" s="34"/>
      <c r="AC134" s="34"/>
      <c r="AD134" s="34"/>
      <c r="AE134" s="34"/>
      <c r="AT134" s="17" t="s">
        <v>151</v>
      </c>
      <c r="AU134" s="17" t="s">
        <v>85</v>
      </c>
    </row>
    <row r="135" spans="1:65" s="15" customFormat="1" x14ac:dyDescent="0.2">
      <c r="B135" s="227"/>
      <c r="C135" s="228"/>
      <c r="D135" s="200" t="s">
        <v>152</v>
      </c>
      <c r="E135" s="229" t="s">
        <v>1</v>
      </c>
      <c r="F135" s="230" t="s">
        <v>1174</v>
      </c>
      <c r="G135" s="228"/>
      <c r="H135" s="229" t="s">
        <v>1</v>
      </c>
      <c r="I135" s="231"/>
      <c r="J135" s="228"/>
      <c r="K135" s="228"/>
      <c r="L135" s="232"/>
      <c r="M135" s="233"/>
      <c r="N135" s="234"/>
      <c r="O135" s="234"/>
      <c r="P135" s="234"/>
      <c r="Q135" s="234"/>
      <c r="R135" s="234"/>
      <c r="S135" s="234"/>
      <c r="T135" s="235"/>
      <c r="AT135" s="236" t="s">
        <v>152</v>
      </c>
      <c r="AU135" s="236" t="s">
        <v>85</v>
      </c>
      <c r="AV135" s="15" t="s">
        <v>83</v>
      </c>
      <c r="AW135" s="15" t="s">
        <v>31</v>
      </c>
      <c r="AX135" s="15" t="s">
        <v>75</v>
      </c>
      <c r="AY135" s="236" t="s">
        <v>141</v>
      </c>
    </row>
    <row r="136" spans="1:65" s="13" customFormat="1" x14ac:dyDescent="0.2">
      <c r="B136" s="205"/>
      <c r="C136" s="206"/>
      <c r="D136" s="200" t="s">
        <v>152</v>
      </c>
      <c r="E136" s="207" t="s">
        <v>1</v>
      </c>
      <c r="F136" s="208" t="s">
        <v>1175</v>
      </c>
      <c r="G136" s="206"/>
      <c r="H136" s="209">
        <v>160</v>
      </c>
      <c r="I136" s="210"/>
      <c r="J136" s="206"/>
      <c r="K136" s="206"/>
      <c r="L136" s="211"/>
      <c r="M136" s="212"/>
      <c r="N136" s="213"/>
      <c r="O136" s="213"/>
      <c r="P136" s="213"/>
      <c r="Q136" s="213"/>
      <c r="R136" s="213"/>
      <c r="S136" s="213"/>
      <c r="T136" s="214"/>
      <c r="AT136" s="215" t="s">
        <v>152</v>
      </c>
      <c r="AU136" s="215" t="s">
        <v>85</v>
      </c>
      <c r="AV136" s="13" t="s">
        <v>85</v>
      </c>
      <c r="AW136" s="13" t="s">
        <v>31</v>
      </c>
      <c r="AX136" s="13" t="s">
        <v>75</v>
      </c>
      <c r="AY136" s="215" t="s">
        <v>141</v>
      </c>
    </row>
    <row r="137" spans="1:65" s="14" customFormat="1" x14ac:dyDescent="0.2">
      <c r="B137" s="216"/>
      <c r="C137" s="217"/>
      <c r="D137" s="200" t="s">
        <v>152</v>
      </c>
      <c r="E137" s="218" t="s">
        <v>1</v>
      </c>
      <c r="F137" s="219" t="s">
        <v>156</v>
      </c>
      <c r="G137" s="217"/>
      <c r="H137" s="220">
        <v>160</v>
      </c>
      <c r="I137" s="221"/>
      <c r="J137" s="217"/>
      <c r="K137" s="217"/>
      <c r="L137" s="222"/>
      <c r="M137" s="223"/>
      <c r="N137" s="224"/>
      <c r="O137" s="224"/>
      <c r="P137" s="224"/>
      <c r="Q137" s="224"/>
      <c r="R137" s="224"/>
      <c r="S137" s="224"/>
      <c r="T137" s="225"/>
      <c r="AT137" s="226" t="s">
        <v>152</v>
      </c>
      <c r="AU137" s="226" t="s">
        <v>85</v>
      </c>
      <c r="AV137" s="14" t="s">
        <v>149</v>
      </c>
      <c r="AW137" s="14" t="s">
        <v>31</v>
      </c>
      <c r="AX137" s="14" t="s">
        <v>83</v>
      </c>
      <c r="AY137" s="226" t="s">
        <v>141</v>
      </c>
    </row>
    <row r="138" spans="1:65" s="2" customFormat="1" ht="16.5" customHeight="1" x14ac:dyDescent="0.2">
      <c r="A138" s="34"/>
      <c r="B138" s="35"/>
      <c r="C138" s="186" t="s">
        <v>149</v>
      </c>
      <c r="D138" s="186" t="s">
        <v>143</v>
      </c>
      <c r="E138" s="187" t="s">
        <v>1074</v>
      </c>
      <c r="F138" s="188" t="s">
        <v>1075</v>
      </c>
      <c r="G138" s="189" t="s">
        <v>146</v>
      </c>
      <c r="H138" s="190">
        <v>81</v>
      </c>
      <c r="I138" s="191"/>
      <c r="J138" s="192">
        <f>ROUND(I138*H138,2)</f>
        <v>0</v>
      </c>
      <c r="K138" s="188" t="s">
        <v>147</v>
      </c>
      <c r="L138" s="193"/>
      <c r="M138" s="194" t="s">
        <v>1</v>
      </c>
      <c r="N138" s="195" t="s">
        <v>40</v>
      </c>
      <c r="O138" s="71"/>
      <c r="P138" s="196">
        <f>O138*H138</f>
        <v>0</v>
      </c>
      <c r="Q138" s="196">
        <v>0.19500000000000001</v>
      </c>
      <c r="R138" s="196">
        <f>Q138*H138</f>
        <v>15.795</v>
      </c>
      <c r="S138" s="196">
        <v>0</v>
      </c>
      <c r="T138" s="197">
        <f>S138*H138</f>
        <v>0</v>
      </c>
      <c r="U138" s="34"/>
      <c r="V138" s="34"/>
      <c r="W138" s="34"/>
      <c r="X138" s="34"/>
      <c r="Y138" s="34"/>
      <c r="Z138" s="34"/>
      <c r="AA138" s="34"/>
      <c r="AB138" s="34"/>
      <c r="AC138" s="34"/>
      <c r="AD138" s="34"/>
      <c r="AE138" s="34"/>
      <c r="AR138" s="198" t="s">
        <v>148</v>
      </c>
      <c r="AT138" s="198" t="s">
        <v>143</v>
      </c>
      <c r="AU138" s="198" t="s">
        <v>85</v>
      </c>
      <c r="AY138" s="17" t="s">
        <v>141</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149</v>
      </c>
      <c r="BM138" s="198" t="s">
        <v>1176</v>
      </c>
    </row>
    <row r="139" spans="1:65" s="2" customFormat="1" x14ac:dyDescent="0.2">
      <c r="A139" s="34"/>
      <c r="B139" s="35"/>
      <c r="C139" s="36"/>
      <c r="D139" s="200" t="s">
        <v>151</v>
      </c>
      <c r="E139" s="36"/>
      <c r="F139" s="201" t="s">
        <v>1075</v>
      </c>
      <c r="G139" s="36"/>
      <c r="H139" s="36"/>
      <c r="I139" s="202"/>
      <c r="J139" s="36"/>
      <c r="K139" s="36"/>
      <c r="L139" s="39"/>
      <c r="M139" s="203"/>
      <c r="N139" s="204"/>
      <c r="O139" s="71"/>
      <c r="P139" s="71"/>
      <c r="Q139" s="71"/>
      <c r="R139" s="71"/>
      <c r="S139" s="71"/>
      <c r="T139" s="72"/>
      <c r="U139" s="34"/>
      <c r="V139" s="34"/>
      <c r="W139" s="34"/>
      <c r="X139" s="34"/>
      <c r="Y139" s="34"/>
      <c r="Z139" s="34"/>
      <c r="AA139" s="34"/>
      <c r="AB139" s="34"/>
      <c r="AC139" s="34"/>
      <c r="AD139" s="34"/>
      <c r="AE139" s="34"/>
      <c r="AT139" s="17" t="s">
        <v>151</v>
      </c>
      <c r="AU139" s="17" t="s">
        <v>85</v>
      </c>
    </row>
    <row r="140" spans="1:65" s="13" customFormat="1" x14ac:dyDescent="0.2">
      <c r="B140" s="205"/>
      <c r="C140" s="206"/>
      <c r="D140" s="200" t="s">
        <v>152</v>
      </c>
      <c r="E140" s="207" t="s">
        <v>1</v>
      </c>
      <c r="F140" s="208" t="s">
        <v>804</v>
      </c>
      <c r="G140" s="206"/>
      <c r="H140" s="209">
        <v>81</v>
      </c>
      <c r="I140" s="210"/>
      <c r="J140" s="206"/>
      <c r="K140" s="206"/>
      <c r="L140" s="211"/>
      <c r="M140" s="212"/>
      <c r="N140" s="213"/>
      <c r="O140" s="213"/>
      <c r="P140" s="213"/>
      <c r="Q140" s="213"/>
      <c r="R140" s="213"/>
      <c r="S140" s="213"/>
      <c r="T140" s="214"/>
      <c r="AT140" s="215" t="s">
        <v>152</v>
      </c>
      <c r="AU140" s="215" t="s">
        <v>85</v>
      </c>
      <c r="AV140" s="13" t="s">
        <v>85</v>
      </c>
      <c r="AW140" s="13" t="s">
        <v>31</v>
      </c>
      <c r="AX140" s="13" t="s">
        <v>75</v>
      </c>
      <c r="AY140" s="215" t="s">
        <v>141</v>
      </c>
    </row>
    <row r="141" spans="1:65" s="14" customFormat="1" x14ac:dyDescent="0.2">
      <c r="B141" s="216"/>
      <c r="C141" s="217"/>
      <c r="D141" s="200" t="s">
        <v>152</v>
      </c>
      <c r="E141" s="218" t="s">
        <v>1</v>
      </c>
      <c r="F141" s="219" t="s">
        <v>156</v>
      </c>
      <c r="G141" s="217"/>
      <c r="H141" s="220">
        <v>81</v>
      </c>
      <c r="I141" s="221"/>
      <c r="J141" s="217"/>
      <c r="K141" s="217"/>
      <c r="L141" s="222"/>
      <c r="M141" s="223"/>
      <c r="N141" s="224"/>
      <c r="O141" s="224"/>
      <c r="P141" s="224"/>
      <c r="Q141" s="224"/>
      <c r="R141" s="224"/>
      <c r="S141" s="224"/>
      <c r="T141" s="225"/>
      <c r="AT141" s="226" t="s">
        <v>152</v>
      </c>
      <c r="AU141" s="226" t="s">
        <v>85</v>
      </c>
      <c r="AV141" s="14" t="s">
        <v>149</v>
      </c>
      <c r="AW141" s="14" t="s">
        <v>31</v>
      </c>
      <c r="AX141" s="14" t="s">
        <v>83</v>
      </c>
      <c r="AY141" s="226" t="s">
        <v>141</v>
      </c>
    </row>
    <row r="142" spans="1:65" s="2" customFormat="1" ht="24.15" customHeight="1" x14ac:dyDescent="0.2">
      <c r="A142" s="34"/>
      <c r="B142" s="35"/>
      <c r="C142" s="186" t="s">
        <v>179</v>
      </c>
      <c r="D142" s="186" t="s">
        <v>143</v>
      </c>
      <c r="E142" s="187" t="s">
        <v>635</v>
      </c>
      <c r="F142" s="188" t="s">
        <v>636</v>
      </c>
      <c r="G142" s="189" t="s">
        <v>189</v>
      </c>
      <c r="H142" s="190">
        <v>23.425000000000001</v>
      </c>
      <c r="I142" s="191"/>
      <c r="J142" s="192">
        <f>ROUND(I142*H142,2)</f>
        <v>0</v>
      </c>
      <c r="K142" s="188" t="s">
        <v>147</v>
      </c>
      <c r="L142" s="193"/>
      <c r="M142" s="194" t="s">
        <v>1</v>
      </c>
      <c r="N142" s="195" t="s">
        <v>40</v>
      </c>
      <c r="O142" s="71"/>
      <c r="P142" s="196">
        <f>O142*H142</f>
        <v>0</v>
      </c>
      <c r="Q142" s="196">
        <v>1</v>
      </c>
      <c r="R142" s="196">
        <f>Q142*H142</f>
        <v>23.425000000000001</v>
      </c>
      <c r="S142" s="196">
        <v>0</v>
      </c>
      <c r="T142" s="197">
        <f>S142*H142</f>
        <v>0</v>
      </c>
      <c r="U142" s="34"/>
      <c r="V142" s="34"/>
      <c r="W142" s="34"/>
      <c r="X142" s="34"/>
      <c r="Y142" s="34"/>
      <c r="Z142" s="34"/>
      <c r="AA142" s="34"/>
      <c r="AB142" s="34"/>
      <c r="AC142" s="34"/>
      <c r="AD142" s="34"/>
      <c r="AE142" s="34"/>
      <c r="AR142" s="198" t="s">
        <v>148</v>
      </c>
      <c r="AT142" s="198" t="s">
        <v>143</v>
      </c>
      <c r="AU142" s="198" t="s">
        <v>85</v>
      </c>
      <c r="AY142" s="17" t="s">
        <v>141</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149</v>
      </c>
      <c r="BM142" s="198" t="s">
        <v>1177</v>
      </c>
    </row>
    <row r="143" spans="1:65" s="2" customFormat="1" x14ac:dyDescent="0.2">
      <c r="A143" s="34"/>
      <c r="B143" s="35"/>
      <c r="C143" s="36"/>
      <c r="D143" s="200" t="s">
        <v>151</v>
      </c>
      <c r="E143" s="36"/>
      <c r="F143" s="201" t="s">
        <v>636</v>
      </c>
      <c r="G143" s="36"/>
      <c r="H143" s="36"/>
      <c r="I143" s="202"/>
      <c r="J143" s="36"/>
      <c r="K143" s="36"/>
      <c r="L143" s="39"/>
      <c r="M143" s="203"/>
      <c r="N143" s="204"/>
      <c r="O143" s="71"/>
      <c r="P143" s="71"/>
      <c r="Q143" s="71"/>
      <c r="R143" s="71"/>
      <c r="S143" s="71"/>
      <c r="T143" s="72"/>
      <c r="U143" s="34"/>
      <c r="V143" s="34"/>
      <c r="W143" s="34"/>
      <c r="X143" s="34"/>
      <c r="Y143" s="34"/>
      <c r="Z143" s="34"/>
      <c r="AA143" s="34"/>
      <c r="AB143" s="34"/>
      <c r="AC143" s="34"/>
      <c r="AD143" s="34"/>
      <c r="AE143" s="34"/>
      <c r="AT143" s="17" t="s">
        <v>151</v>
      </c>
      <c r="AU143" s="17" t="s">
        <v>85</v>
      </c>
    </row>
    <row r="144" spans="1:65" s="15" customFormat="1" x14ac:dyDescent="0.2">
      <c r="B144" s="227"/>
      <c r="C144" s="228"/>
      <c r="D144" s="200" t="s">
        <v>152</v>
      </c>
      <c r="E144" s="229" t="s">
        <v>1</v>
      </c>
      <c r="F144" s="230" t="s">
        <v>1122</v>
      </c>
      <c r="G144" s="228"/>
      <c r="H144" s="229" t="s">
        <v>1</v>
      </c>
      <c r="I144" s="231"/>
      <c r="J144" s="228"/>
      <c r="K144" s="228"/>
      <c r="L144" s="232"/>
      <c r="M144" s="233"/>
      <c r="N144" s="234"/>
      <c r="O144" s="234"/>
      <c r="P144" s="234"/>
      <c r="Q144" s="234"/>
      <c r="R144" s="234"/>
      <c r="S144" s="234"/>
      <c r="T144" s="235"/>
      <c r="AT144" s="236" t="s">
        <v>152</v>
      </c>
      <c r="AU144" s="236" t="s">
        <v>85</v>
      </c>
      <c r="AV144" s="15" t="s">
        <v>83</v>
      </c>
      <c r="AW144" s="15" t="s">
        <v>31</v>
      </c>
      <c r="AX144" s="15" t="s">
        <v>75</v>
      </c>
      <c r="AY144" s="236" t="s">
        <v>141</v>
      </c>
    </row>
    <row r="145" spans="1:65" s="13" customFormat="1" x14ac:dyDescent="0.2">
      <c r="B145" s="205"/>
      <c r="C145" s="206"/>
      <c r="D145" s="200" t="s">
        <v>152</v>
      </c>
      <c r="E145" s="207" t="s">
        <v>1</v>
      </c>
      <c r="F145" s="208" t="s">
        <v>1178</v>
      </c>
      <c r="G145" s="206"/>
      <c r="H145" s="209">
        <v>22.3</v>
      </c>
      <c r="I145" s="210"/>
      <c r="J145" s="206"/>
      <c r="K145" s="206"/>
      <c r="L145" s="211"/>
      <c r="M145" s="212"/>
      <c r="N145" s="213"/>
      <c r="O145" s="213"/>
      <c r="P145" s="213"/>
      <c r="Q145" s="213"/>
      <c r="R145" s="213"/>
      <c r="S145" s="213"/>
      <c r="T145" s="214"/>
      <c r="AT145" s="215" t="s">
        <v>152</v>
      </c>
      <c r="AU145" s="215" t="s">
        <v>85</v>
      </c>
      <c r="AV145" s="13" t="s">
        <v>85</v>
      </c>
      <c r="AW145" s="13" t="s">
        <v>31</v>
      </c>
      <c r="AX145" s="13" t="s">
        <v>75</v>
      </c>
      <c r="AY145" s="215" t="s">
        <v>141</v>
      </c>
    </row>
    <row r="146" spans="1:65" s="13" customFormat="1" x14ac:dyDescent="0.2">
      <c r="B146" s="205"/>
      <c r="C146" s="206"/>
      <c r="D146" s="200" t="s">
        <v>152</v>
      </c>
      <c r="E146" s="207" t="s">
        <v>1</v>
      </c>
      <c r="F146" s="208" t="s">
        <v>1179</v>
      </c>
      <c r="G146" s="206"/>
      <c r="H146" s="209">
        <v>1.125</v>
      </c>
      <c r="I146" s="210"/>
      <c r="J146" s="206"/>
      <c r="K146" s="206"/>
      <c r="L146" s="211"/>
      <c r="M146" s="212"/>
      <c r="N146" s="213"/>
      <c r="O146" s="213"/>
      <c r="P146" s="213"/>
      <c r="Q146" s="213"/>
      <c r="R146" s="213"/>
      <c r="S146" s="213"/>
      <c r="T146" s="214"/>
      <c r="AT146" s="215" t="s">
        <v>152</v>
      </c>
      <c r="AU146" s="215" t="s">
        <v>85</v>
      </c>
      <c r="AV146" s="13" t="s">
        <v>85</v>
      </c>
      <c r="AW146" s="13" t="s">
        <v>31</v>
      </c>
      <c r="AX146" s="13" t="s">
        <v>75</v>
      </c>
      <c r="AY146" s="215" t="s">
        <v>141</v>
      </c>
    </row>
    <row r="147" spans="1:65" s="14" customFormat="1" x14ac:dyDescent="0.2">
      <c r="B147" s="216"/>
      <c r="C147" s="217"/>
      <c r="D147" s="200" t="s">
        <v>152</v>
      </c>
      <c r="E147" s="218" t="s">
        <v>1</v>
      </c>
      <c r="F147" s="219" t="s">
        <v>156</v>
      </c>
      <c r="G147" s="217"/>
      <c r="H147" s="220">
        <v>23.425000000000001</v>
      </c>
      <c r="I147" s="221"/>
      <c r="J147" s="217"/>
      <c r="K147" s="217"/>
      <c r="L147" s="222"/>
      <c r="M147" s="223"/>
      <c r="N147" s="224"/>
      <c r="O147" s="224"/>
      <c r="P147" s="224"/>
      <c r="Q147" s="224"/>
      <c r="R147" s="224"/>
      <c r="S147" s="224"/>
      <c r="T147" s="225"/>
      <c r="AT147" s="226" t="s">
        <v>152</v>
      </c>
      <c r="AU147" s="226" t="s">
        <v>85</v>
      </c>
      <c r="AV147" s="14" t="s">
        <v>149</v>
      </c>
      <c r="AW147" s="14" t="s">
        <v>31</v>
      </c>
      <c r="AX147" s="14" t="s">
        <v>83</v>
      </c>
      <c r="AY147" s="226" t="s">
        <v>141</v>
      </c>
    </row>
    <row r="148" spans="1:65" s="2" customFormat="1" ht="21.75" customHeight="1" x14ac:dyDescent="0.2">
      <c r="A148" s="34"/>
      <c r="B148" s="35"/>
      <c r="C148" s="186" t="s">
        <v>186</v>
      </c>
      <c r="D148" s="186" t="s">
        <v>143</v>
      </c>
      <c r="E148" s="187" t="s">
        <v>642</v>
      </c>
      <c r="F148" s="188" t="s">
        <v>643</v>
      </c>
      <c r="G148" s="189" t="s">
        <v>338</v>
      </c>
      <c r="H148" s="190">
        <v>8.32</v>
      </c>
      <c r="I148" s="191"/>
      <c r="J148" s="192">
        <f>ROUND(I148*H148,2)</f>
        <v>0</v>
      </c>
      <c r="K148" s="188" t="s">
        <v>147</v>
      </c>
      <c r="L148" s="193"/>
      <c r="M148" s="194" t="s">
        <v>1</v>
      </c>
      <c r="N148" s="195" t="s">
        <v>40</v>
      </c>
      <c r="O148" s="71"/>
      <c r="P148" s="196">
        <f>O148*H148</f>
        <v>0</v>
      </c>
      <c r="Q148" s="196">
        <v>2.234</v>
      </c>
      <c r="R148" s="196">
        <f>Q148*H148</f>
        <v>18.586880000000001</v>
      </c>
      <c r="S148" s="196">
        <v>0</v>
      </c>
      <c r="T148" s="197">
        <f>S148*H148</f>
        <v>0</v>
      </c>
      <c r="U148" s="34"/>
      <c r="V148" s="34"/>
      <c r="W148" s="34"/>
      <c r="X148" s="34"/>
      <c r="Y148" s="34"/>
      <c r="Z148" s="34"/>
      <c r="AA148" s="34"/>
      <c r="AB148" s="34"/>
      <c r="AC148" s="34"/>
      <c r="AD148" s="34"/>
      <c r="AE148" s="34"/>
      <c r="AR148" s="198" t="s">
        <v>148</v>
      </c>
      <c r="AT148" s="198" t="s">
        <v>143</v>
      </c>
      <c r="AU148" s="198" t="s">
        <v>85</v>
      </c>
      <c r="AY148" s="17" t="s">
        <v>141</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149</v>
      </c>
      <c r="BM148" s="198" t="s">
        <v>1180</v>
      </c>
    </row>
    <row r="149" spans="1:65" s="2" customFormat="1" x14ac:dyDescent="0.2">
      <c r="A149" s="34"/>
      <c r="B149" s="35"/>
      <c r="C149" s="36"/>
      <c r="D149" s="200" t="s">
        <v>151</v>
      </c>
      <c r="E149" s="36"/>
      <c r="F149" s="201" t="s">
        <v>643</v>
      </c>
      <c r="G149" s="36"/>
      <c r="H149" s="36"/>
      <c r="I149" s="202"/>
      <c r="J149" s="36"/>
      <c r="K149" s="36"/>
      <c r="L149" s="39"/>
      <c r="M149" s="203"/>
      <c r="N149" s="204"/>
      <c r="O149" s="71"/>
      <c r="P149" s="71"/>
      <c r="Q149" s="71"/>
      <c r="R149" s="71"/>
      <c r="S149" s="71"/>
      <c r="T149" s="72"/>
      <c r="U149" s="34"/>
      <c r="V149" s="34"/>
      <c r="W149" s="34"/>
      <c r="X149" s="34"/>
      <c r="Y149" s="34"/>
      <c r="Z149" s="34"/>
      <c r="AA149" s="34"/>
      <c r="AB149" s="34"/>
      <c r="AC149" s="34"/>
      <c r="AD149" s="34"/>
      <c r="AE149" s="34"/>
      <c r="AT149" s="17" t="s">
        <v>151</v>
      </c>
      <c r="AU149" s="17" t="s">
        <v>85</v>
      </c>
    </row>
    <row r="150" spans="1:65" s="15" customFormat="1" x14ac:dyDescent="0.2">
      <c r="B150" s="227"/>
      <c r="C150" s="228"/>
      <c r="D150" s="200" t="s">
        <v>152</v>
      </c>
      <c r="E150" s="229" t="s">
        <v>1</v>
      </c>
      <c r="F150" s="230" t="s">
        <v>645</v>
      </c>
      <c r="G150" s="228"/>
      <c r="H150" s="229" t="s">
        <v>1</v>
      </c>
      <c r="I150" s="231"/>
      <c r="J150" s="228"/>
      <c r="K150" s="228"/>
      <c r="L150" s="232"/>
      <c r="M150" s="233"/>
      <c r="N150" s="234"/>
      <c r="O150" s="234"/>
      <c r="P150" s="234"/>
      <c r="Q150" s="234"/>
      <c r="R150" s="234"/>
      <c r="S150" s="234"/>
      <c r="T150" s="235"/>
      <c r="AT150" s="236" t="s">
        <v>152</v>
      </c>
      <c r="AU150" s="236" t="s">
        <v>85</v>
      </c>
      <c r="AV150" s="15" t="s">
        <v>83</v>
      </c>
      <c r="AW150" s="15" t="s">
        <v>31</v>
      </c>
      <c r="AX150" s="15" t="s">
        <v>75</v>
      </c>
      <c r="AY150" s="236" t="s">
        <v>141</v>
      </c>
    </row>
    <row r="151" spans="1:65" s="13" customFormat="1" x14ac:dyDescent="0.2">
      <c r="B151" s="205"/>
      <c r="C151" s="206"/>
      <c r="D151" s="200" t="s">
        <v>152</v>
      </c>
      <c r="E151" s="207" t="s">
        <v>1</v>
      </c>
      <c r="F151" s="208" t="s">
        <v>1181</v>
      </c>
      <c r="G151" s="206"/>
      <c r="H151" s="209">
        <v>4.8</v>
      </c>
      <c r="I151" s="210"/>
      <c r="J151" s="206"/>
      <c r="K151" s="206"/>
      <c r="L151" s="211"/>
      <c r="M151" s="212"/>
      <c r="N151" s="213"/>
      <c r="O151" s="213"/>
      <c r="P151" s="213"/>
      <c r="Q151" s="213"/>
      <c r="R151" s="213"/>
      <c r="S151" s="213"/>
      <c r="T151" s="214"/>
      <c r="AT151" s="215" t="s">
        <v>152</v>
      </c>
      <c r="AU151" s="215" t="s">
        <v>85</v>
      </c>
      <c r="AV151" s="13" t="s">
        <v>85</v>
      </c>
      <c r="AW151" s="13" t="s">
        <v>31</v>
      </c>
      <c r="AX151" s="13" t="s">
        <v>75</v>
      </c>
      <c r="AY151" s="215" t="s">
        <v>141</v>
      </c>
    </row>
    <row r="152" spans="1:65" s="15" customFormat="1" x14ac:dyDescent="0.2">
      <c r="B152" s="227"/>
      <c r="C152" s="228"/>
      <c r="D152" s="200" t="s">
        <v>152</v>
      </c>
      <c r="E152" s="229" t="s">
        <v>1</v>
      </c>
      <c r="F152" s="230" t="s">
        <v>648</v>
      </c>
      <c r="G152" s="228"/>
      <c r="H152" s="229" t="s">
        <v>1</v>
      </c>
      <c r="I152" s="231"/>
      <c r="J152" s="228"/>
      <c r="K152" s="228"/>
      <c r="L152" s="232"/>
      <c r="M152" s="233"/>
      <c r="N152" s="234"/>
      <c r="O152" s="234"/>
      <c r="P152" s="234"/>
      <c r="Q152" s="234"/>
      <c r="R152" s="234"/>
      <c r="S152" s="234"/>
      <c r="T152" s="235"/>
      <c r="AT152" s="236" t="s">
        <v>152</v>
      </c>
      <c r="AU152" s="236" t="s">
        <v>85</v>
      </c>
      <c r="AV152" s="15" t="s">
        <v>83</v>
      </c>
      <c r="AW152" s="15" t="s">
        <v>31</v>
      </c>
      <c r="AX152" s="15" t="s">
        <v>75</v>
      </c>
      <c r="AY152" s="236" t="s">
        <v>141</v>
      </c>
    </row>
    <row r="153" spans="1:65" s="13" customFormat="1" x14ac:dyDescent="0.2">
      <c r="B153" s="205"/>
      <c r="C153" s="206"/>
      <c r="D153" s="200" t="s">
        <v>152</v>
      </c>
      <c r="E153" s="207" t="s">
        <v>1</v>
      </c>
      <c r="F153" s="208" t="s">
        <v>1182</v>
      </c>
      <c r="G153" s="206"/>
      <c r="H153" s="209">
        <v>3.52</v>
      </c>
      <c r="I153" s="210"/>
      <c r="J153" s="206"/>
      <c r="K153" s="206"/>
      <c r="L153" s="211"/>
      <c r="M153" s="212"/>
      <c r="N153" s="213"/>
      <c r="O153" s="213"/>
      <c r="P153" s="213"/>
      <c r="Q153" s="213"/>
      <c r="R153" s="213"/>
      <c r="S153" s="213"/>
      <c r="T153" s="214"/>
      <c r="AT153" s="215" t="s">
        <v>152</v>
      </c>
      <c r="AU153" s="215" t="s">
        <v>85</v>
      </c>
      <c r="AV153" s="13" t="s">
        <v>85</v>
      </c>
      <c r="AW153" s="13" t="s">
        <v>31</v>
      </c>
      <c r="AX153" s="13" t="s">
        <v>75</v>
      </c>
      <c r="AY153" s="215" t="s">
        <v>141</v>
      </c>
    </row>
    <row r="154" spans="1:65" s="14" customFormat="1" x14ac:dyDescent="0.2">
      <c r="B154" s="216"/>
      <c r="C154" s="217"/>
      <c r="D154" s="200" t="s">
        <v>152</v>
      </c>
      <c r="E154" s="218" t="s">
        <v>1</v>
      </c>
      <c r="F154" s="219" t="s">
        <v>156</v>
      </c>
      <c r="G154" s="217"/>
      <c r="H154" s="220">
        <v>8.32</v>
      </c>
      <c r="I154" s="221"/>
      <c r="J154" s="217"/>
      <c r="K154" s="217"/>
      <c r="L154" s="222"/>
      <c r="M154" s="223"/>
      <c r="N154" s="224"/>
      <c r="O154" s="224"/>
      <c r="P154" s="224"/>
      <c r="Q154" s="224"/>
      <c r="R154" s="224"/>
      <c r="S154" s="224"/>
      <c r="T154" s="225"/>
      <c r="AT154" s="226" t="s">
        <v>152</v>
      </c>
      <c r="AU154" s="226" t="s">
        <v>85</v>
      </c>
      <c r="AV154" s="14" t="s">
        <v>149</v>
      </c>
      <c r="AW154" s="14" t="s">
        <v>31</v>
      </c>
      <c r="AX154" s="14" t="s">
        <v>83</v>
      </c>
      <c r="AY154" s="226" t="s">
        <v>141</v>
      </c>
    </row>
    <row r="155" spans="1:65" s="2" customFormat="1" ht="16.5" customHeight="1" x14ac:dyDescent="0.2">
      <c r="A155" s="34"/>
      <c r="B155" s="35"/>
      <c r="C155" s="186" t="s">
        <v>203</v>
      </c>
      <c r="D155" s="186" t="s">
        <v>143</v>
      </c>
      <c r="E155" s="187" t="s">
        <v>651</v>
      </c>
      <c r="F155" s="188" t="s">
        <v>652</v>
      </c>
      <c r="G155" s="189" t="s">
        <v>243</v>
      </c>
      <c r="H155" s="190">
        <v>88</v>
      </c>
      <c r="I155" s="191"/>
      <c r="J155" s="192">
        <f>ROUND(I155*H155,2)</f>
        <v>0</v>
      </c>
      <c r="K155" s="188" t="s">
        <v>147</v>
      </c>
      <c r="L155" s="193"/>
      <c r="M155" s="194" t="s">
        <v>1</v>
      </c>
      <c r="N155" s="195" t="s">
        <v>40</v>
      </c>
      <c r="O155" s="71"/>
      <c r="P155" s="196">
        <f>O155*H155</f>
        <v>0</v>
      </c>
      <c r="Q155" s="196">
        <v>5.8999999999999997E-2</v>
      </c>
      <c r="R155" s="196">
        <f>Q155*H155</f>
        <v>5.1920000000000002</v>
      </c>
      <c r="S155" s="196">
        <v>0</v>
      </c>
      <c r="T155" s="197">
        <f>S155*H155</f>
        <v>0</v>
      </c>
      <c r="U155" s="34"/>
      <c r="V155" s="34"/>
      <c r="W155" s="34"/>
      <c r="X155" s="34"/>
      <c r="Y155" s="34"/>
      <c r="Z155" s="34"/>
      <c r="AA155" s="34"/>
      <c r="AB155" s="34"/>
      <c r="AC155" s="34"/>
      <c r="AD155" s="34"/>
      <c r="AE155" s="34"/>
      <c r="AR155" s="198" t="s">
        <v>148</v>
      </c>
      <c r="AT155" s="198" t="s">
        <v>143</v>
      </c>
      <c r="AU155" s="198" t="s">
        <v>85</v>
      </c>
      <c r="AY155" s="17" t="s">
        <v>141</v>
      </c>
      <c r="BE155" s="199">
        <f>IF(N155="základní",J155,0)</f>
        <v>0</v>
      </c>
      <c r="BF155" s="199">
        <f>IF(N155="snížená",J155,0)</f>
        <v>0</v>
      </c>
      <c r="BG155" s="199">
        <f>IF(N155="zákl. přenesená",J155,0)</f>
        <v>0</v>
      </c>
      <c r="BH155" s="199">
        <f>IF(N155="sníž. přenesená",J155,0)</f>
        <v>0</v>
      </c>
      <c r="BI155" s="199">
        <f>IF(N155="nulová",J155,0)</f>
        <v>0</v>
      </c>
      <c r="BJ155" s="17" t="s">
        <v>83</v>
      </c>
      <c r="BK155" s="199">
        <f>ROUND(I155*H155,2)</f>
        <v>0</v>
      </c>
      <c r="BL155" s="17" t="s">
        <v>149</v>
      </c>
      <c r="BM155" s="198" t="s">
        <v>1183</v>
      </c>
    </row>
    <row r="156" spans="1:65" s="2" customFormat="1" x14ac:dyDescent="0.2">
      <c r="A156" s="34"/>
      <c r="B156" s="35"/>
      <c r="C156" s="36"/>
      <c r="D156" s="200" t="s">
        <v>151</v>
      </c>
      <c r="E156" s="36"/>
      <c r="F156" s="201" t="s">
        <v>652</v>
      </c>
      <c r="G156" s="36"/>
      <c r="H156" s="36"/>
      <c r="I156" s="202"/>
      <c r="J156" s="36"/>
      <c r="K156" s="36"/>
      <c r="L156" s="39"/>
      <c r="M156" s="203"/>
      <c r="N156" s="204"/>
      <c r="O156" s="71"/>
      <c r="P156" s="71"/>
      <c r="Q156" s="71"/>
      <c r="R156" s="71"/>
      <c r="S156" s="71"/>
      <c r="T156" s="72"/>
      <c r="U156" s="34"/>
      <c r="V156" s="34"/>
      <c r="W156" s="34"/>
      <c r="X156" s="34"/>
      <c r="Y156" s="34"/>
      <c r="Z156" s="34"/>
      <c r="AA156" s="34"/>
      <c r="AB156" s="34"/>
      <c r="AC156" s="34"/>
      <c r="AD156" s="34"/>
      <c r="AE156" s="34"/>
      <c r="AT156" s="17" t="s">
        <v>151</v>
      </c>
      <c r="AU156" s="17" t="s">
        <v>85</v>
      </c>
    </row>
    <row r="157" spans="1:65" s="15" customFormat="1" ht="20" x14ac:dyDescent="0.2">
      <c r="B157" s="227"/>
      <c r="C157" s="228"/>
      <c r="D157" s="200" t="s">
        <v>152</v>
      </c>
      <c r="E157" s="229" t="s">
        <v>1</v>
      </c>
      <c r="F157" s="230" t="s">
        <v>1184</v>
      </c>
      <c r="G157" s="228"/>
      <c r="H157" s="229" t="s">
        <v>1</v>
      </c>
      <c r="I157" s="231"/>
      <c r="J157" s="228"/>
      <c r="K157" s="228"/>
      <c r="L157" s="232"/>
      <c r="M157" s="233"/>
      <c r="N157" s="234"/>
      <c r="O157" s="234"/>
      <c r="P157" s="234"/>
      <c r="Q157" s="234"/>
      <c r="R157" s="234"/>
      <c r="S157" s="234"/>
      <c r="T157" s="235"/>
      <c r="AT157" s="236" t="s">
        <v>152</v>
      </c>
      <c r="AU157" s="236" t="s">
        <v>85</v>
      </c>
      <c r="AV157" s="15" t="s">
        <v>83</v>
      </c>
      <c r="AW157" s="15" t="s">
        <v>31</v>
      </c>
      <c r="AX157" s="15" t="s">
        <v>75</v>
      </c>
      <c r="AY157" s="236" t="s">
        <v>141</v>
      </c>
    </row>
    <row r="158" spans="1:65" s="13" customFormat="1" x14ac:dyDescent="0.2">
      <c r="B158" s="205"/>
      <c r="C158" s="206"/>
      <c r="D158" s="200" t="s">
        <v>152</v>
      </c>
      <c r="E158" s="207" t="s">
        <v>1</v>
      </c>
      <c r="F158" s="208" t="s">
        <v>1185</v>
      </c>
      <c r="G158" s="206"/>
      <c r="H158" s="209">
        <v>88</v>
      </c>
      <c r="I158" s="210"/>
      <c r="J158" s="206"/>
      <c r="K158" s="206"/>
      <c r="L158" s="211"/>
      <c r="M158" s="212"/>
      <c r="N158" s="213"/>
      <c r="O158" s="213"/>
      <c r="P158" s="213"/>
      <c r="Q158" s="213"/>
      <c r="R158" s="213"/>
      <c r="S158" s="213"/>
      <c r="T158" s="214"/>
      <c r="AT158" s="215" t="s">
        <v>152</v>
      </c>
      <c r="AU158" s="215" t="s">
        <v>85</v>
      </c>
      <c r="AV158" s="13" t="s">
        <v>85</v>
      </c>
      <c r="AW158" s="13" t="s">
        <v>31</v>
      </c>
      <c r="AX158" s="13" t="s">
        <v>75</v>
      </c>
      <c r="AY158" s="215" t="s">
        <v>141</v>
      </c>
    </row>
    <row r="159" spans="1:65" s="14" customFormat="1" x14ac:dyDescent="0.2">
      <c r="B159" s="216"/>
      <c r="C159" s="217"/>
      <c r="D159" s="200" t="s">
        <v>152</v>
      </c>
      <c r="E159" s="218" t="s">
        <v>1</v>
      </c>
      <c r="F159" s="219" t="s">
        <v>156</v>
      </c>
      <c r="G159" s="217"/>
      <c r="H159" s="220">
        <v>88</v>
      </c>
      <c r="I159" s="221"/>
      <c r="J159" s="217"/>
      <c r="K159" s="217"/>
      <c r="L159" s="222"/>
      <c r="M159" s="223"/>
      <c r="N159" s="224"/>
      <c r="O159" s="224"/>
      <c r="P159" s="224"/>
      <c r="Q159" s="224"/>
      <c r="R159" s="224"/>
      <c r="S159" s="224"/>
      <c r="T159" s="225"/>
      <c r="AT159" s="226" t="s">
        <v>152</v>
      </c>
      <c r="AU159" s="226" t="s">
        <v>85</v>
      </c>
      <c r="AV159" s="14" t="s">
        <v>149</v>
      </c>
      <c r="AW159" s="14" t="s">
        <v>31</v>
      </c>
      <c r="AX159" s="14" t="s">
        <v>83</v>
      </c>
      <c r="AY159" s="226" t="s">
        <v>141</v>
      </c>
    </row>
    <row r="160" spans="1:65" s="12" customFormat="1" ht="22.75" customHeight="1" x14ac:dyDescent="0.25">
      <c r="B160" s="170"/>
      <c r="C160" s="171"/>
      <c r="D160" s="172" t="s">
        <v>74</v>
      </c>
      <c r="E160" s="184" t="s">
        <v>179</v>
      </c>
      <c r="F160" s="184" t="s">
        <v>202</v>
      </c>
      <c r="G160" s="171"/>
      <c r="H160" s="171"/>
      <c r="I160" s="174"/>
      <c r="J160" s="185">
        <f>BK160</f>
        <v>0</v>
      </c>
      <c r="K160" s="171"/>
      <c r="L160" s="176"/>
      <c r="M160" s="177"/>
      <c r="N160" s="178"/>
      <c r="O160" s="178"/>
      <c r="P160" s="179">
        <f>SUM(P161:P181)</f>
        <v>0</v>
      </c>
      <c r="Q160" s="178"/>
      <c r="R160" s="179">
        <f>SUM(R161:R181)</f>
        <v>0</v>
      </c>
      <c r="S160" s="178"/>
      <c r="T160" s="180">
        <f>SUM(T161:T181)</f>
        <v>0</v>
      </c>
      <c r="AR160" s="181" t="s">
        <v>83</v>
      </c>
      <c r="AT160" s="182" t="s">
        <v>74</v>
      </c>
      <c r="AU160" s="182" t="s">
        <v>83</v>
      </c>
      <c r="AY160" s="181" t="s">
        <v>141</v>
      </c>
      <c r="BK160" s="183">
        <f>SUM(BK161:BK181)</f>
        <v>0</v>
      </c>
    </row>
    <row r="161" spans="1:65" s="2" customFormat="1" ht="24.15" customHeight="1" x14ac:dyDescent="0.2">
      <c r="A161" s="34"/>
      <c r="B161" s="35"/>
      <c r="C161" s="238" t="s">
        <v>148</v>
      </c>
      <c r="D161" s="238" t="s">
        <v>204</v>
      </c>
      <c r="E161" s="239" t="s">
        <v>765</v>
      </c>
      <c r="F161" s="240" t="s">
        <v>766</v>
      </c>
      <c r="G161" s="241" t="s">
        <v>331</v>
      </c>
      <c r="H161" s="242">
        <v>187.4</v>
      </c>
      <c r="I161" s="243"/>
      <c r="J161" s="244">
        <f>ROUND(I161*H161,2)</f>
        <v>0</v>
      </c>
      <c r="K161" s="240" t="s">
        <v>147</v>
      </c>
      <c r="L161" s="39"/>
      <c r="M161" s="245" t="s">
        <v>1</v>
      </c>
      <c r="N161" s="246" t="s">
        <v>40</v>
      </c>
      <c r="O161" s="71"/>
      <c r="P161" s="196">
        <f>O161*H161</f>
        <v>0</v>
      </c>
      <c r="Q161" s="196">
        <v>0</v>
      </c>
      <c r="R161" s="196">
        <f>Q161*H161</f>
        <v>0</v>
      </c>
      <c r="S161" s="196">
        <v>0</v>
      </c>
      <c r="T161" s="197">
        <f>S161*H161</f>
        <v>0</v>
      </c>
      <c r="U161" s="34"/>
      <c r="V161" s="34"/>
      <c r="W161" s="34"/>
      <c r="X161" s="34"/>
      <c r="Y161" s="34"/>
      <c r="Z161" s="34"/>
      <c r="AA161" s="34"/>
      <c r="AB161" s="34"/>
      <c r="AC161" s="34"/>
      <c r="AD161" s="34"/>
      <c r="AE161" s="34"/>
      <c r="AR161" s="198" t="s">
        <v>149</v>
      </c>
      <c r="AT161" s="198" t="s">
        <v>204</v>
      </c>
      <c r="AU161" s="198" t="s">
        <v>85</v>
      </c>
      <c r="AY161" s="17" t="s">
        <v>141</v>
      </c>
      <c r="BE161" s="199">
        <f>IF(N161="základní",J161,0)</f>
        <v>0</v>
      </c>
      <c r="BF161" s="199">
        <f>IF(N161="snížená",J161,0)</f>
        <v>0</v>
      </c>
      <c r="BG161" s="199">
        <f>IF(N161="zákl. přenesená",J161,0)</f>
        <v>0</v>
      </c>
      <c r="BH161" s="199">
        <f>IF(N161="sníž. přenesená",J161,0)</f>
        <v>0</v>
      </c>
      <c r="BI161" s="199">
        <f>IF(N161="nulová",J161,0)</f>
        <v>0</v>
      </c>
      <c r="BJ161" s="17" t="s">
        <v>83</v>
      </c>
      <c r="BK161" s="199">
        <f>ROUND(I161*H161,2)</f>
        <v>0</v>
      </c>
      <c r="BL161" s="17" t="s">
        <v>149</v>
      </c>
      <c r="BM161" s="198" t="s">
        <v>1186</v>
      </c>
    </row>
    <row r="162" spans="1:65" s="2" customFormat="1" ht="45" x14ac:dyDescent="0.2">
      <c r="A162" s="34"/>
      <c r="B162" s="35"/>
      <c r="C162" s="36"/>
      <c r="D162" s="200" t="s">
        <v>151</v>
      </c>
      <c r="E162" s="36"/>
      <c r="F162" s="201" t="s">
        <v>768</v>
      </c>
      <c r="G162" s="36"/>
      <c r="H162" s="36"/>
      <c r="I162" s="202"/>
      <c r="J162" s="36"/>
      <c r="K162" s="36"/>
      <c r="L162" s="39"/>
      <c r="M162" s="203"/>
      <c r="N162" s="204"/>
      <c r="O162" s="71"/>
      <c r="P162" s="71"/>
      <c r="Q162" s="71"/>
      <c r="R162" s="71"/>
      <c r="S162" s="71"/>
      <c r="T162" s="72"/>
      <c r="U162" s="34"/>
      <c r="V162" s="34"/>
      <c r="W162" s="34"/>
      <c r="X162" s="34"/>
      <c r="Y162" s="34"/>
      <c r="Z162" s="34"/>
      <c r="AA162" s="34"/>
      <c r="AB162" s="34"/>
      <c r="AC162" s="34"/>
      <c r="AD162" s="34"/>
      <c r="AE162" s="34"/>
      <c r="AT162" s="17" t="s">
        <v>151</v>
      </c>
      <c r="AU162" s="17" t="s">
        <v>85</v>
      </c>
    </row>
    <row r="163" spans="1:65" s="15" customFormat="1" x14ac:dyDescent="0.2">
      <c r="B163" s="227"/>
      <c r="C163" s="228"/>
      <c r="D163" s="200" t="s">
        <v>152</v>
      </c>
      <c r="E163" s="229" t="s">
        <v>1</v>
      </c>
      <c r="F163" s="230" t="s">
        <v>1122</v>
      </c>
      <c r="G163" s="228"/>
      <c r="H163" s="229" t="s">
        <v>1</v>
      </c>
      <c r="I163" s="231"/>
      <c r="J163" s="228"/>
      <c r="K163" s="228"/>
      <c r="L163" s="232"/>
      <c r="M163" s="233"/>
      <c r="N163" s="234"/>
      <c r="O163" s="234"/>
      <c r="P163" s="234"/>
      <c r="Q163" s="234"/>
      <c r="R163" s="234"/>
      <c r="S163" s="234"/>
      <c r="T163" s="235"/>
      <c r="AT163" s="236" t="s">
        <v>152</v>
      </c>
      <c r="AU163" s="236" t="s">
        <v>85</v>
      </c>
      <c r="AV163" s="15" t="s">
        <v>83</v>
      </c>
      <c r="AW163" s="15" t="s">
        <v>31</v>
      </c>
      <c r="AX163" s="15" t="s">
        <v>75</v>
      </c>
      <c r="AY163" s="236" t="s">
        <v>141</v>
      </c>
    </row>
    <row r="164" spans="1:65" s="13" customFormat="1" x14ac:dyDescent="0.2">
      <c r="B164" s="205"/>
      <c r="C164" s="206"/>
      <c r="D164" s="200" t="s">
        <v>152</v>
      </c>
      <c r="E164" s="207" t="s">
        <v>1</v>
      </c>
      <c r="F164" s="208" t="s">
        <v>1187</v>
      </c>
      <c r="G164" s="206"/>
      <c r="H164" s="209">
        <v>178.4</v>
      </c>
      <c r="I164" s="210"/>
      <c r="J164" s="206"/>
      <c r="K164" s="206"/>
      <c r="L164" s="211"/>
      <c r="M164" s="212"/>
      <c r="N164" s="213"/>
      <c r="O164" s="213"/>
      <c r="P164" s="213"/>
      <c r="Q164" s="213"/>
      <c r="R164" s="213"/>
      <c r="S164" s="213"/>
      <c r="T164" s="214"/>
      <c r="AT164" s="215" t="s">
        <v>152</v>
      </c>
      <c r="AU164" s="215" t="s">
        <v>85</v>
      </c>
      <c r="AV164" s="13" t="s">
        <v>85</v>
      </c>
      <c r="AW164" s="13" t="s">
        <v>31</v>
      </c>
      <c r="AX164" s="13" t="s">
        <v>75</v>
      </c>
      <c r="AY164" s="215" t="s">
        <v>141</v>
      </c>
    </row>
    <row r="165" spans="1:65" s="15" customFormat="1" x14ac:dyDescent="0.2">
      <c r="B165" s="227"/>
      <c r="C165" s="228"/>
      <c r="D165" s="200" t="s">
        <v>152</v>
      </c>
      <c r="E165" s="229" t="s">
        <v>1</v>
      </c>
      <c r="F165" s="230" t="s">
        <v>1188</v>
      </c>
      <c r="G165" s="228"/>
      <c r="H165" s="229" t="s">
        <v>1</v>
      </c>
      <c r="I165" s="231"/>
      <c r="J165" s="228"/>
      <c r="K165" s="228"/>
      <c r="L165" s="232"/>
      <c r="M165" s="233"/>
      <c r="N165" s="234"/>
      <c r="O165" s="234"/>
      <c r="P165" s="234"/>
      <c r="Q165" s="234"/>
      <c r="R165" s="234"/>
      <c r="S165" s="234"/>
      <c r="T165" s="235"/>
      <c r="AT165" s="236" t="s">
        <v>152</v>
      </c>
      <c r="AU165" s="236" t="s">
        <v>85</v>
      </c>
      <c r="AV165" s="15" t="s">
        <v>83</v>
      </c>
      <c r="AW165" s="15" t="s">
        <v>31</v>
      </c>
      <c r="AX165" s="15" t="s">
        <v>75</v>
      </c>
      <c r="AY165" s="236" t="s">
        <v>141</v>
      </c>
    </row>
    <row r="166" spans="1:65" s="13" customFormat="1" x14ac:dyDescent="0.2">
      <c r="B166" s="205"/>
      <c r="C166" s="206"/>
      <c r="D166" s="200" t="s">
        <v>152</v>
      </c>
      <c r="E166" s="207" t="s">
        <v>1</v>
      </c>
      <c r="F166" s="208" t="s">
        <v>1189</v>
      </c>
      <c r="G166" s="206"/>
      <c r="H166" s="209">
        <v>9</v>
      </c>
      <c r="I166" s="210"/>
      <c r="J166" s="206"/>
      <c r="K166" s="206"/>
      <c r="L166" s="211"/>
      <c r="M166" s="212"/>
      <c r="N166" s="213"/>
      <c r="O166" s="213"/>
      <c r="P166" s="213"/>
      <c r="Q166" s="213"/>
      <c r="R166" s="213"/>
      <c r="S166" s="213"/>
      <c r="T166" s="214"/>
      <c r="AT166" s="215" t="s">
        <v>152</v>
      </c>
      <c r="AU166" s="215" t="s">
        <v>85</v>
      </c>
      <c r="AV166" s="13" t="s">
        <v>85</v>
      </c>
      <c r="AW166" s="13" t="s">
        <v>31</v>
      </c>
      <c r="AX166" s="13" t="s">
        <v>75</v>
      </c>
      <c r="AY166" s="215" t="s">
        <v>141</v>
      </c>
    </row>
    <row r="167" spans="1:65" s="14" customFormat="1" x14ac:dyDescent="0.2">
      <c r="B167" s="216"/>
      <c r="C167" s="217"/>
      <c r="D167" s="200" t="s">
        <v>152</v>
      </c>
      <c r="E167" s="218" t="s">
        <v>1</v>
      </c>
      <c r="F167" s="219" t="s">
        <v>156</v>
      </c>
      <c r="G167" s="217"/>
      <c r="H167" s="220">
        <v>187.4</v>
      </c>
      <c r="I167" s="221"/>
      <c r="J167" s="217"/>
      <c r="K167" s="217"/>
      <c r="L167" s="222"/>
      <c r="M167" s="223"/>
      <c r="N167" s="224"/>
      <c r="O167" s="224"/>
      <c r="P167" s="224"/>
      <c r="Q167" s="224"/>
      <c r="R167" s="224"/>
      <c r="S167" s="224"/>
      <c r="T167" s="225"/>
      <c r="AT167" s="226" t="s">
        <v>152</v>
      </c>
      <c r="AU167" s="226" t="s">
        <v>85</v>
      </c>
      <c r="AV167" s="14" t="s">
        <v>149</v>
      </c>
      <c r="AW167" s="14" t="s">
        <v>31</v>
      </c>
      <c r="AX167" s="14" t="s">
        <v>83</v>
      </c>
      <c r="AY167" s="226" t="s">
        <v>141</v>
      </c>
    </row>
    <row r="168" spans="1:65" s="2" customFormat="1" ht="21.75" customHeight="1" x14ac:dyDescent="0.2">
      <c r="A168" s="34"/>
      <c r="B168" s="35"/>
      <c r="C168" s="238" t="s">
        <v>216</v>
      </c>
      <c r="D168" s="238" t="s">
        <v>204</v>
      </c>
      <c r="E168" s="239" t="s">
        <v>759</v>
      </c>
      <c r="F168" s="240" t="s">
        <v>760</v>
      </c>
      <c r="G168" s="241" t="s">
        <v>243</v>
      </c>
      <c r="H168" s="242">
        <v>88</v>
      </c>
      <c r="I168" s="243"/>
      <c r="J168" s="244">
        <f>ROUND(I168*H168,2)</f>
        <v>0</v>
      </c>
      <c r="K168" s="240" t="s">
        <v>147</v>
      </c>
      <c r="L168" s="39"/>
      <c r="M168" s="245" t="s">
        <v>1</v>
      </c>
      <c r="N168" s="246" t="s">
        <v>40</v>
      </c>
      <c r="O168" s="71"/>
      <c r="P168" s="196">
        <f>O168*H168</f>
        <v>0</v>
      </c>
      <c r="Q168" s="196">
        <v>0</v>
      </c>
      <c r="R168" s="196">
        <f>Q168*H168</f>
        <v>0</v>
      </c>
      <c r="S168" s="196">
        <v>0</v>
      </c>
      <c r="T168" s="197">
        <f>S168*H168</f>
        <v>0</v>
      </c>
      <c r="U168" s="34"/>
      <c r="V168" s="34"/>
      <c r="W168" s="34"/>
      <c r="X168" s="34"/>
      <c r="Y168" s="34"/>
      <c r="Z168" s="34"/>
      <c r="AA168" s="34"/>
      <c r="AB168" s="34"/>
      <c r="AC168" s="34"/>
      <c r="AD168" s="34"/>
      <c r="AE168" s="34"/>
      <c r="AR168" s="198" t="s">
        <v>149</v>
      </c>
      <c r="AT168" s="198" t="s">
        <v>204</v>
      </c>
      <c r="AU168" s="198" t="s">
        <v>85</v>
      </c>
      <c r="AY168" s="17" t="s">
        <v>141</v>
      </c>
      <c r="BE168" s="199">
        <f>IF(N168="základní",J168,0)</f>
        <v>0</v>
      </c>
      <c r="BF168" s="199">
        <f>IF(N168="snížená",J168,0)</f>
        <v>0</v>
      </c>
      <c r="BG168" s="199">
        <f>IF(N168="zákl. přenesená",J168,0)</f>
        <v>0</v>
      </c>
      <c r="BH168" s="199">
        <f>IF(N168="sníž. přenesená",J168,0)</f>
        <v>0</v>
      </c>
      <c r="BI168" s="199">
        <f>IF(N168="nulová",J168,0)</f>
        <v>0</v>
      </c>
      <c r="BJ168" s="17" t="s">
        <v>83</v>
      </c>
      <c r="BK168" s="199">
        <f>ROUND(I168*H168,2)</f>
        <v>0</v>
      </c>
      <c r="BL168" s="17" t="s">
        <v>149</v>
      </c>
      <c r="BM168" s="198" t="s">
        <v>1190</v>
      </c>
    </row>
    <row r="169" spans="1:65" s="2" customFormat="1" ht="27" x14ac:dyDescent="0.2">
      <c r="A169" s="34"/>
      <c r="B169" s="35"/>
      <c r="C169" s="36"/>
      <c r="D169" s="200" t="s">
        <v>151</v>
      </c>
      <c r="E169" s="36"/>
      <c r="F169" s="201" t="s">
        <v>762</v>
      </c>
      <c r="G169" s="36"/>
      <c r="H169" s="36"/>
      <c r="I169" s="202"/>
      <c r="J169" s="36"/>
      <c r="K169" s="36"/>
      <c r="L169" s="39"/>
      <c r="M169" s="203"/>
      <c r="N169" s="204"/>
      <c r="O169" s="71"/>
      <c r="P169" s="71"/>
      <c r="Q169" s="71"/>
      <c r="R169" s="71"/>
      <c r="S169" s="71"/>
      <c r="T169" s="72"/>
      <c r="U169" s="34"/>
      <c r="V169" s="34"/>
      <c r="W169" s="34"/>
      <c r="X169" s="34"/>
      <c r="Y169" s="34"/>
      <c r="Z169" s="34"/>
      <c r="AA169" s="34"/>
      <c r="AB169" s="34"/>
      <c r="AC169" s="34"/>
      <c r="AD169" s="34"/>
      <c r="AE169" s="34"/>
      <c r="AT169" s="17" t="s">
        <v>151</v>
      </c>
      <c r="AU169" s="17" t="s">
        <v>85</v>
      </c>
    </row>
    <row r="170" spans="1:65" s="15" customFormat="1" ht="20" x14ac:dyDescent="0.2">
      <c r="B170" s="227"/>
      <c r="C170" s="228"/>
      <c r="D170" s="200" t="s">
        <v>152</v>
      </c>
      <c r="E170" s="229" t="s">
        <v>1</v>
      </c>
      <c r="F170" s="230" t="s">
        <v>1184</v>
      </c>
      <c r="G170" s="228"/>
      <c r="H170" s="229" t="s">
        <v>1</v>
      </c>
      <c r="I170" s="231"/>
      <c r="J170" s="228"/>
      <c r="K170" s="228"/>
      <c r="L170" s="232"/>
      <c r="M170" s="233"/>
      <c r="N170" s="234"/>
      <c r="O170" s="234"/>
      <c r="P170" s="234"/>
      <c r="Q170" s="234"/>
      <c r="R170" s="234"/>
      <c r="S170" s="234"/>
      <c r="T170" s="235"/>
      <c r="AT170" s="236" t="s">
        <v>152</v>
      </c>
      <c r="AU170" s="236" t="s">
        <v>85</v>
      </c>
      <c r="AV170" s="15" t="s">
        <v>83</v>
      </c>
      <c r="AW170" s="15" t="s">
        <v>31</v>
      </c>
      <c r="AX170" s="15" t="s">
        <v>75</v>
      </c>
      <c r="AY170" s="236" t="s">
        <v>141</v>
      </c>
    </row>
    <row r="171" spans="1:65" s="13" customFormat="1" x14ac:dyDescent="0.2">
      <c r="B171" s="205"/>
      <c r="C171" s="206"/>
      <c r="D171" s="200" t="s">
        <v>152</v>
      </c>
      <c r="E171" s="207" t="s">
        <v>1</v>
      </c>
      <c r="F171" s="208" t="s">
        <v>1185</v>
      </c>
      <c r="G171" s="206"/>
      <c r="H171" s="209">
        <v>88</v>
      </c>
      <c r="I171" s="210"/>
      <c r="J171" s="206"/>
      <c r="K171" s="206"/>
      <c r="L171" s="211"/>
      <c r="M171" s="212"/>
      <c r="N171" s="213"/>
      <c r="O171" s="213"/>
      <c r="P171" s="213"/>
      <c r="Q171" s="213"/>
      <c r="R171" s="213"/>
      <c r="S171" s="213"/>
      <c r="T171" s="214"/>
      <c r="AT171" s="215" t="s">
        <v>152</v>
      </c>
      <c r="AU171" s="215" t="s">
        <v>85</v>
      </c>
      <c r="AV171" s="13" t="s">
        <v>85</v>
      </c>
      <c r="AW171" s="13" t="s">
        <v>31</v>
      </c>
      <c r="AX171" s="13" t="s">
        <v>75</v>
      </c>
      <c r="AY171" s="215" t="s">
        <v>141</v>
      </c>
    </row>
    <row r="172" spans="1:65" s="14" customFormat="1" x14ac:dyDescent="0.2">
      <c r="B172" s="216"/>
      <c r="C172" s="217"/>
      <c r="D172" s="200" t="s">
        <v>152</v>
      </c>
      <c r="E172" s="218" t="s">
        <v>1</v>
      </c>
      <c r="F172" s="219" t="s">
        <v>156</v>
      </c>
      <c r="G172" s="217"/>
      <c r="H172" s="220">
        <v>88</v>
      </c>
      <c r="I172" s="221"/>
      <c r="J172" s="217"/>
      <c r="K172" s="217"/>
      <c r="L172" s="222"/>
      <c r="M172" s="223"/>
      <c r="N172" s="224"/>
      <c r="O172" s="224"/>
      <c r="P172" s="224"/>
      <c r="Q172" s="224"/>
      <c r="R172" s="224"/>
      <c r="S172" s="224"/>
      <c r="T172" s="225"/>
      <c r="AT172" s="226" t="s">
        <v>152</v>
      </c>
      <c r="AU172" s="226" t="s">
        <v>85</v>
      </c>
      <c r="AV172" s="14" t="s">
        <v>149</v>
      </c>
      <c r="AW172" s="14" t="s">
        <v>31</v>
      </c>
      <c r="AX172" s="14" t="s">
        <v>83</v>
      </c>
      <c r="AY172" s="226" t="s">
        <v>141</v>
      </c>
    </row>
    <row r="173" spans="1:65" s="2" customFormat="1" ht="16.5" customHeight="1" x14ac:dyDescent="0.2">
      <c r="A173" s="34"/>
      <c r="B173" s="35"/>
      <c r="C173" s="238" t="s">
        <v>226</v>
      </c>
      <c r="D173" s="238" t="s">
        <v>204</v>
      </c>
      <c r="E173" s="239" t="s">
        <v>1191</v>
      </c>
      <c r="F173" s="240" t="s">
        <v>1192</v>
      </c>
      <c r="G173" s="241" t="s">
        <v>243</v>
      </c>
      <c r="H173" s="242">
        <v>87</v>
      </c>
      <c r="I173" s="243"/>
      <c r="J173" s="244">
        <f>ROUND(I173*H173,2)</f>
        <v>0</v>
      </c>
      <c r="K173" s="240" t="s">
        <v>147</v>
      </c>
      <c r="L173" s="39"/>
      <c r="M173" s="245" t="s">
        <v>1</v>
      </c>
      <c r="N173" s="246" t="s">
        <v>40</v>
      </c>
      <c r="O173" s="71"/>
      <c r="P173" s="196">
        <f>O173*H173</f>
        <v>0</v>
      </c>
      <c r="Q173" s="196">
        <v>0</v>
      </c>
      <c r="R173" s="196">
        <f>Q173*H173</f>
        <v>0</v>
      </c>
      <c r="S173" s="196">
        <v>0</v>
      </c>
      <c r="T173" s="197">
        <f>S173*H173</f>
        <v>0</v>
      </c>
      <c r="U173" s="34"/>
      <c r="V173" s="34"/>
      <c r="W173" s="34"/>
      <c r="X173" s="34"/>
      <c r="Y173" s="34"/>
      <c r="Z173" s="34"/>
      <c r="AA173" s="34"/>
      <c r="AB173" s="34"/>
      <c r="AC173" s="34"/>
      <c r="AD173" s="34"/>
      <c r="AE173" s="34"/>
      <c r="AR173" s="198" t="s">
        <v>149</v>
      </c>
      <c r="AT173" s="198" t="s">
        <v>204</v>
      </c>
      <c r="AU173" s="198" t="s">
        <v>85</v>
      </c>
      <c r="AY173" s="17" t="s">
        <v>141</v>
      </c>
      <c r="BE173" s="199">
        <f>IF(N173="základní",J173,0)</f>
        <v>0</v>
      </c>
      <c r="BF173" s="199">
        <f>IF(N173="snížená",J173,0)</f>
        <v>0</v>
      </c>
      <c r="BG173" s="199">
        <f>IF(N173="zákl. přenesená",J173,0)</f>
        <v>0</v>
      </c>
      <c r="BH173" s="199">
        <f>IF(N173="sníž. přenesená",J173,0)</f>
        <v>0</v>
      </c>
      <c r="BI173" s="199">
        <f>IF(N173="nulová",J173,0)</f>
        <v>0</v>
      </c>
      <c r="BJ173" s="17" t="s">
        <v>83</v>
      </c>
      <c r="BK173" s="199">
        <f>ROUND(I173*H173,2)</f>
        <v>0</v>
      </c>
      <c r="BL173" s="17" t="s">
        <v>149</v>
      </c>
      <c r="BM173" s="198" t="s">
        <v>1193</v>
      </c>
    </row>
    <row r="174" spans="1:65" s="2" customFormat="1" ht="36" x14ac:dyDescent="0.2">
      <c r="A174" s="34"/>
      <c r="B174" s="35"/>
      <c r="C174" s="36"/>
      <c r="D174" s="200" t="s">
        <v>151</v>
      </c>
      <c r="E174" s="36"/>
      <c r="F174" s="201" t="s">
        <v>1194</v>
      </c>
      <c r="G174" s="36"/>
      <c r="H174" s="36"/>
      <c r="I174" s="202"/>
      <c r="J174" s="36"/>
      <c r="K174" s="36"/>
      <c r="L174" s="39"/>
      <c r="M174" s="203"/>
      <c r="N174" s="204"/>
      <c r="O174" s="71"/>
      <c r="P174" s="71"/>
      <c r="Q174" s="71"/>
      <c r="R174" s="71"/>
      <c r="S174" s="71"/>
      <c r="T174" s="72"/>
      <c r="U174" s="34"/>
      <c r="V174" s="34"/>
      <c r="W174" s="34"/>
      <c r="X174" s="34"/>
      <c r="Y174" s="34"/>
      <c r="Z174" s="34"/>
      <c r="AA174" s="34"/>
      <c r="AB174" s="34"/>
      <c r="AC174" s="34"/>
      <c r="AD174" s="34"/>
      <c r="AE174" s="34"/>
      <c r="AT174" s="17" t="s">
        <v>151</v>
      </c>
      <c r="AU174" s="17" t="s">
        <v>85</v>
      </c>
    </row>
    <row r="175" spans="1:65" s="13" customFormat="1" x14ac:dyDescent="0.2">
      <c r="B175" s="205"/>
      <c r="C175" s="206"/>
      <c r="D175" s="200" t="s">
        <v>152</v>
      </c>
      <c r="E175" s="207" t="s">
        <v>1</v>
      </c>
      <c r="F175" s="208" t="s">
        <v>834</v>
      </c>
      <c r="G175" s="206"/>
      <c r="H175" s="209">
        <v>87</v>
      </c>
      <c r="I175" s="210"/>
      <c r="J175" s="206"/>
      <c r="K175" s="206"/>
      <c r="L175" s="211"/>
      <c r="M175" s="212"/>
      <c r="N175" s="213"/>
      <c r="O175" s="213"/>
      <c r="P175" s="213"/>
      <c r="Q175" s="213"/>
      <c r="R175" s="213"/>
      <c r="S175" s="213"/>
      <c r="T175" s="214"/>
      <c r="AT175" s="215" t="s">
        <v>152</v>
      </c>
      <c r="AU175" s="215" t="s">
        <v>85</v>
      </c>
      <c r="AV175" s="13" t="s">
        <v>85</v>
      </c>
      <c r="AW175" s="13" t="s">
        <v>31</v>
      </c>
      <c r="AX175" s="13" t="s">
        <v>75</v>
      </c>
      <c r="AY175" s="215" t="s">
        <v>141</v>
      </c>
    </row>
    <row r="176" spans="1:65" s="14" customFormat="1" x14ac:dyDescent="0.2">
      <c r="B176" s="216"/>
      <c r="C176" s="217"/>
      <c r="D176" s="200" t="s">
        <v>152</v>
      </c>
      <c r="E176" s="218" t="s">
        <v>1</v>
      </c>
      <c r="F176" s="219" t="s">
        <v>156</v>
      </c>
      <c r="G176" s="217"/>
      <c r="H176" s="220">
        <v>87</v>
      </c>
      <c r="I176" s="221"/>
      <c r="J176" s="217"/>
      <c r="K176" s="217"/>
      <c r="L176" s="222"/>
      <c r="M176" s="223"/>
      <c r="N176" s="224"/>
      <c r="O176" s="224"/>
      <c r="P176" s="224"/>
      <c r="Q176" s="224"/>
      <c r="R176" s="224"/>
      <c r="S176" s="224"/>
      <c r="T176" s="225"/>
      <c r="AT176" s="226" t="s">
        <v>152</v>
      </c>
      <c r="AU176" s="226" t="s">
        <v>85</v>
      </c>
      <c r="AV176" s="14" t="s">
        <v>149</v>
      </c>
      <c r="AW176" s="14" t="s">
        <v>31</v>
      </c>
      <c r="AX176" s="14" t="s">
        <v>83</v>
      </c>
      <c r="AY176" s="226" t="s">
        <v>141</v>
      </c>
    </row>
    <row r="177" spans="1:65" s="2" customFormat="1" ht="16.5" customHeight="1" x14ac:dyDescent="0.2">
      <c r="A177" s="34"/>
      <c r="B177" s="35"/>
      <c r="C177" s="238" t="s">
        <v>234</v>
      </c>
      <c r="D177" s="238" t="s">
        <v>204</v>
      </c>
      <c r="E177" s="239" t="s">
        <v>747</v>
      </c>
      <c r="F177" s="240" t="s">
        <v>748</v>
      </c>
      <c r="G177" s="241" t="s">
        <v>243</v>
      </c>
      <c r="H177" s="242">
        <v>80</v>
      </c>
      <c r="I177" s="243"/>
      <c r="J177" s="244">
        <f>ROUND(I177*H177,2)</f>
        <v>0</v>
      </c>
      <c r="K177" s="240" t="s">
        <v>147</v>
      </c>
      <c r="L177" s="39"/>
      <c r="M177" s="245" t="s">
        <v>1</v>
      </c>
      <c r="N177" s="246" t="s">
        <v>40</v>
      </c>
      <c r="O177" s="71"/>
      <c r="P177" s="196">
        <f>O177*H177</f>
        <v>0</v>
      </c>
      <c r="Q177" s="196">
        <v>0</v>
      </c>
      <c r="R177" s="196">
        <f>Q177*H177</f>
        <v>0</v>
      </c>
      <c r="S177" s="196">
        <v>0</v>
      </c>
      <c r="T177" s="197">
        <f>S177*H177</f>
        <v>0</v>
      </c>
      <c r="U177" s="34"/>
      <c r="V177" s="34"/>
      <c r="W177" s="34"/>
      <c r="X177" s="34"/>
      <c r="Y177" s="34"/>
      <c r="Z177" s="34"/>
      <c r="AA177" s="34"/>
      <c r="AB177" s="34"/>
      <c r="AC177" s="34"/>
      <c r="AD177" s="34"/>
      <c r="AE177" s="34"/>
      <c r="AR177" s="198" t="s">
        <v>149</v>
      </c>
      <c r="AT177" s="198" t="s">
        <v>204</v>
      </c>
      <c r="AU177" s="198" t="s">
        <v>85</v>
      </c>
      <c r="AY177" s="17" t="s">
        <v>141</v>
      </c>
      <c r="BE177" s="199">
        <f>IF(N177="základní",J177,0)</f>
        <v>0</v>
      </c>
      <c r="BF177" s="199">
        <f>IF(N177="snížená",J177,0)</f>
        <v>0</v>
      </c>
      <c r="BG177" s="199">
        <f>IF(N177="zákl. přenesená",J177,0)</f>
        <v>0</v>
      </c>
      <c r="BH177" s="199">
        <f>IF(N177="sníž. přenesená",J177,0)</f>
        <v>0</v>
      </c>
      <c r="BI177" s="199">
        <f>IF(N177="nulová",J177,0)</f>
        <v>0</v>
      </c>
      <c r="BJ177" s="17" t="s">
        <v>83</v>
      </c>
      <c r="BK177" s="199">
        <f>ROUND(I177*H177,2)</f>
        <v>0</v>
      </c>
      <c r="BL177" s="17" t="s">
        <v>149</v>
      </c>
      <c r="BM177" s="198" t="s">
        <v>1195</v>
      </c>
    </row>
    <row r="178" spans="1:65" s="2" customFormat="1" ht="36" x14ac:dyDescent="0.2">
      <c r="A178" s="34"/>
      <c r="B178" s="35"/>
      <c r="C178" s="36"/>
      <c r="D178" s="200" t="s">
        <v>151</v>
      </c>
      <c r="E178" s="36"/>
      <c r="F178" s="201" t="s">
        <v>750</v>
      </c>
      <c r="G178" s="36"/>
      <c r="H178" s="36"/>
      <c r="I178" s="202"/>
      <c r="J178" s="36"/>
      <c r="K178" s="36"/>
      <c r="L178" s="39"/>
      <c r="M178" s="203"/>
      <c r="N178" s="204"/>
      <c r="O178" s="71"/>
      <c r="P178" s="71"/>
      <c r="Q178" s="71"/>
      <c r="R178" s="71"/>
      <c r="S178" s="71"/>
      <c r="T178" s="72"/>
      <c r="U178" s="34"/>
      <c r="V178" s="34"/>
      <c r="W178" s="34"/>
      <c r="X178" s="34"/>
      <c r="Y178" s="34"/>
      <c r="Z178" s="34"/>
      <c r="AA178" s="34"/>
      <c r="AB178" s="34"/>
      <c r="AC178" s="34"/>
      <c r="AD178" s="34"/>
      <c r="AE178" s="34"/>
      <c r="AT178" s="17" t="s">
        <v>151</v>
      </c>
      <c r="AU178" s="17" t="s">
        <v>85</v>
      </c>
    </row>
    <row r="179" spans="1:65" s="15" customFormat="1" ht="30" x14ac:dyDescent="0.2">
      <c r="B179" s="227"/>
      <c r="C179" s="228"/>
      <c r="D179" s="200" t="s">
        <v>152</v>
      </c>
      <c r="E179" s="229" t="s">
        <v>1</v>
      </c>
      <c r="F179" s="230" t="s">
        <v>1196</v>
      </c>
      <c r="G179" s="228"/>
      <c r="H179" s="229" t="s">
        <v>1</v>
      </c>
      <c r="I179" s="231"/>
      <c r="J179" s="228"/>
      <c r="K179" s="228"/>
      <c r="L179" s="232"/>
      <c r="M179" s="233"/>
      <c r="N179" s="234"/>
      <c r="O179" s="234"/>
      <c r="P179" s="234"/>
      <c r="Q179" s="234"/>
      <c r="R179" s="234"/>
      <c r="S179" s="234"/>
      <c r="T179" s="235"/>
      <c r="AT179" s="236" t="s">
        <v>152</v>
      </c>
      <c r="AU179" s="236" t="s">
        <v>85</v>
      </c>
      <c r="AV179" s="15" t="s">
        <v>83</v>
      </c>
      <c r="AW179" s="15" t="s">
        <v>31</v>
      </c>
      <c r="AX179" s="15" t="s">
        <v>75</v>
      </c>
      <c r="AY179" s="236" t="s">
        <v>141</v>
      </c>
    </row>
    <row r="180" spans="1:65" s="13" customFormat="1" x14ac:dyDescent="0.2">
      <c r="B180" s="205"/>
      <c r="C180" s="206"/>
      <c r="D180" s="200" t="s">
        <v>152</v>
      </c>
      <c r="E180" s="207" t="s">
        <v>1</v>
      </c>
      <c r="F180" s="208" t="s">
        <v>800</v>
      </c>
      <c r="G180" s="206"/>
      <c r="H180" s="209">
        <v>80</v>
      </c>
      <c r="I180" s="210"/>
      <c r="J180" s="206"/>
      <c r="K180" s="206"/>
      <c r="L180" s="211"/>
      <c r="M180" s="212"/>
      <c r="N180" s="213"/>
      <c r="O180" s="213"/>
      <c r="P180" s="213"/>
      <c r="Q180" s="213"/>
      <c r="R180" s="213"/>
      <c r="S180" s="213"/>
      <c r="T180" s="214"/>
      <c r="AT180" s="215" t="s">
        <v>152</v>
      </c>
      <c r="AU180" s="215" t="s">
        <v>85</v>
      </c>
      <c r="AV180" s="13" t="s">
        <v>85</v>
      </c>
      <c r="AW180" s="13" t="s">
        <v>31</v>
      </c>
      <c r="AX180" s="13" t="s">
        <v>75</v>
      </c>
      <c r="AY180" s="215" t="s">
        <v>141</v>
      </c>
    </row>
    <row r="181" spans="1:65" s="14" customFormat="1" x14ac:dyDescent="0.2">
      <c r="B181" s="216"/>
      <c r="C181" s="217"/>
      <c r="D181" s="200" t="s">
        <v>152</v>
      </c>
      <c r="E181" s="218" t="s">
        <v>1</v>
      </c>
      <c r="F181" s="219" t="s">
        <v>156</v>
      </c>
      <c r="G181" s="217"/>
      <c r="H181" s="220">
        <v>80</v>
      </c>
      <c r="I181" s="221"/>
      <c r="J181" s="217"/>
      <c r="K181" s="217"/>
      <c r="L181" s="222"/>
      <c r="M181" s="223"/>
      <c r="N181" s="224"/>
      <c r="O181" s="224"/>
      <c r="P181" s="224"/>
      <c r="Q181" s="224"/>
      <c r="R181" s="224"/>
      <c r="S181" s="224"/>
      <c r="T181" s="225"/>
      <c r="AT181" s="226" t="s">
        <v>152</v>
      </c>
      <c r="AU181" s="226" t="s">
        <v>85</v>
      </c>
      <c r="AV181" s="14" t="s">
        <v>149</v>
      </c>
      <c r="AW181" s="14" t="s">
        <v>31</v>
      </c>
      <c r="AX181" s="14" t="s">
        <v>83</v>
      </c>
      <c r="AY181" s="226" t="s">
        <v>141</v>
      </c>
    </row>
    <row r="182" spans="1:65" s="12" customFormat="1" ht="22.75" customHeight="1" x14ac:dyDescent="0.25">
      <c r="B182" s="170"/>
      <c r="C182" s="171"/>
      <c r="D182" s="172" t="s">
        <v>74</v>
      </c>
      <c r="E182" s="184" t="s">
        <v>351</v>
      </c>
      <c r="F182" s="184" t="s">
        <v>352</v>
      </c>
      <c r="G182" s="171"/>
      <c r="H182" s="171"/>
      <c r="I182" s="174"/>
      <c r="J182" s="185">
        <f>BK182</f>
        <v>0</v>
      </c>
      <c r="K182" s="171"/>
      <c r="L182" s="176"/>
      <c r="M182" s="177"/>
      <c r="N182" s="178"/>
      <c r="O182" s="178"/>
      <c r="P182" s="179">
        <f>SUM(P183:P197)</f>
        <v>0</v>
      </c>
      <c r="Q182" s="178"/>
      <c r="R182" s="179">
        <f>SUM(R183:R197)</f>
        <v>0</v>
      </c>
      <c r="S182" s="178"/>
      <c r="T182" s="180">
        <f>SUM(T183:T197)</f>
        <v>0</v>
      </c>
      <c r="AR182" s="181" t="s">
        <v>149</v>
      </c>
      <c r="AT182" s="182" t="s">
        <v>74</v>
      </c>
      <c r="AU182" s="182" t="s">
        <v>83</v>
      </c>
      <c r="AY182" s="181" t="s">
        <v>141</v>
      </c>
      <c r="BK182" s="183">
        <f>SUM(BK183:BK197)</f>
        <v>0</v>
      </c>
    </row>
    <row r="183" spans="1:65" s="2" customFormat="1" ht="49" customHeight="1" x14ac:dyDescent="0.2">
      <c r="A183" s="34"/>
      <c r="B183" s="35"/>
      <c r="C183" s="238" t="s">
        <v>240</v>
      </c>
      <c r="D183" s="238" t="s">
        <v>204</v>
      </c>
      <c r="E183" s="239" t="s">
        <v>885</v>
      </c>
      <c r="F183" s="240" t="s">
        <v>886</v>
      </c>
      <c r="G183" s="241" t="s">
        <v>189</v>
      </c>
      <c r="H183" s="242">
        <v>47.204000000000001</v>
      </c>
      <c r="I183" s="243"/>
      <c r="J183" s="244">
        <f>ROUND(I183*H183,2)</f>
        <v>0</v>
      </c>
      <c r="K183" s="240" t="s">
        <v>147</v>
      </c>
      <c r="L183" s="39"/>
      <c r="M183" s="245" t="s">
        <v>1</v>
      </c>
      <c r="N183" s="246"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182</v>
      </c>
      <c r="AT183" s="198" t="s">
        <v>204</v>
      </c>
      <c r="AU183" s="198" t="s">
        <v>85</v>
      </c>
      <c r="AY183" s="17" t="s">
        <v>141</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182</v>
      </c>
      <c r="BM183" s="198" t="s">
        <v>1197</v>
      </c>
    </row>
    <row r="184" spans="1:65" s="2" customFormat="1" ht="90" x14ac:dyDescent="0.2">
      <c r="A184" s="34"/>
      <c r="B184" s="35"/>
      <c r="C184" s="36"/>
      <c r="D184" s="200" t="s">
        <v>151</v>
      </c>
      <c r="E184" s="36"/>
      <c r="F184" s="201" t="s">
        <v>888</v>
      </c>
      <c r="G184" s="36"/>
      <c r="H184" s="36"/>
      <c r="I184" s="202"/>
      <c r="J184" s="36"/>
      <c r="K184" s="36"/>
      <c r="L184" s="39"/>
      <c r="M184" s="203"/>
      <c r="N184" s="204"/>
      <c r="O184" s="71"/>
      <c r="P184" s="71"/>
      <c r="Q184" s="71"/>
      <c r="R184" s="71"/>
      <c r="S184" s="71"/>
      <c r="T184" s="72"/>
      <c r="U184" s="34"/>
      <c r="V184" s="34"/>
      <c r="W184" s="34"/>
      <c r="X184" s="34"/>
      <c r="Y184" s="34"/>
      <c r="Z184" s="34"/>
      <c r="AA184" s="34"/>
      <c r="AB184" s="34"/>
      <c r="AC184" s="34"/>
      <c r="AD184" s="34"/>
      <c r="AE184" s="34"/>
      <c r="AT184" s="17" t="s">
        <v>151</v>
      </c>
      <c r="AU184" s="17" t="s">
        <v>85</v>
      </c>
    </row>
    <row r="185" spans="1:65" s="15" customFormat="1" x14ac:dyDescent="0.2">
      <c r="B185" s="227"/>
      <c r="C185" s="228"/>
      <c r="D185" s="200" t="s">
        <v>152</v>
      </c>
      <c r="E185" s="229" t="s">
        <v>1</v>
      </c>
      <c r="F185" s="230" t="s">
        <v>889</v>
      </c>
      <c r="G185" s="228"/>
      <c r="H185" s="229" t="s">
        <v>1</v>
      </c>
      <c r="I185" s="231"/>
      <c r="J185" s="228"/>
      <c r="K185" s="228"/>
      <c r="L185" s="232"/>
      <c r="M185" s="233"/>
      <c r="N185" s="234"/>
      <c r="O185" s="234"/>
      <c r="P185" s="234"/>
      <c r="Q185" s="234"/>
      <c r="R185" s="234"/>
      <c r="S185" s="234"/>
      <c r="T185" s="235"/>
      <c r="AT185" s="236" t="s">
        <v>152</v>
      </c>
      <c r="AU185" s="236" t="s">
        <v>85</v>
      </c>
      <c r="AV185" s="15" t="s">
        <v>83</v>
      </c>
      <c r="AW185" s="15" t="s">
        <v>31</v>
      </c>
      <c r="AX185" s="15" t="s">
        <v>75</v>
      </c>
      <c r="AY185" s="236" t="s">
        <v>141</v>
      </c>
    </row>
    <row r="186" spans="1:65" s="13" customFormat="1" x14ac:dyDescent="0.2">
      <c r="B186" s="205"/>
      <c r="C186" s="206"/>
      <c r="D186" s="200" t="s">
        <v>152</v>
      </c>
      <c r="E186" s="207" t="s">
        <v>1</v>
      </c>
      <c r="F186" s="208" t="s">
        <v>1198</v>
      </c>
      <c r="G186" s="206"/>
      <c r="H186" s="209">
        <v>47.204000000000001</v>
      </c>
      <c r="I186" s="210"/>
      <c r="J186" s="206"/>
      <c r="K186" s="206"/>
      <c r="L186" s="211"/>
      <c r="M186" s="212"/>
      <c r="N186" s="213"/>
      <c r="O186" s="213"/>
      <c r="P186" s="213"/>
      <c r="Q186" s="213"/>
      <c r="R186" s="213"/>
      <c r="S186" s="213"/>
      <c r="T186" s="214"/>
      <c r="AT186" s="215" t="s">
        <v>152</v>
      </c>
      <c r="AU186" s="215" t="s">
        <v>85</v>
      </c>
      <c r="AV186" s="13" t="s">
        <v>85</v>
      </c>
      <c r="AW186" s="13" t="s">
        <v>31</v>
      </c>
      <c r="AX186" s="13" t="s">
        <v>75</v>
      </c>
      <c r="AY186" s="215" t="s">
        <v>141</v>
      </c>
    </row>
    <row r="187" spans="1:65" s="14" customFormat="1" x14ac:dyDescent="0.2">
      <c r="B187" s="216"/>
      <c r="C187" s="217"/>
      <c r="D187" s="200" t="s">
        <v>152</v>
      </c>
      <c r="E187" s="218" t="s">
        <v>1</v>
      </c>
      <c r="F187" s="219" t="s">
        <v>156</v>
      </c>
      <c r="G187" s="217"/>
      <c r="H187" s="220">
        <v>47.204000000000001</v>
      </c>
      <c r="I187" s="221"/>
      <c r="J187" s="217"/>
      <c r="K187" s="217"/>
      <c r="L187" s="222"/>
      <c r="M187" s="223"/>
      <c r="N187" s="224"/>
      <c r="O187" s="224"/>
      <c r="P187" s="224"/>
      <c r="Q187" s="224"/>
      <c r="R187" s="224"/>
      <c r="S187" s="224"/>
      <c r="T187" s="225"/>
      <c r="AT187" s="226" t="s">
        <v>152</v>
      </c>
      <c r="AU187" s="226" t="s">
        <v>85</v>
      </c>
      <c r="AV187" s="14" t="s">
        <v>149</v>
      </c>
      <c r="AW187" s="14" t="s">
        <v>31</v>
      </c>
      <c r="AX187" s="14" t="s">
        <v>83</v>
      </c>
      <c r="AY187" s="226" t="s">
        <v>141</v>
      </c>
    </row>
    <row r="188" spans="1:65" s="2" customFormat="1" ht="49" customHeight="1" x14ac:dyDescent="0.2">
      <c r="A188" s="34"/>
      <c r="B188" s="35"/>
      <c r="C188" s="238" t="s">
        <v>249</v>
      </c>
      <c r="D188" s="238" t="s">
        <v>204</v>
      </c>
      <c r="E188" s="239" t="s">
        <v>377</v>
      </c>
      <c r="F188" s="240" t="s">
        <v>378</v>
      </c>
      <c r="G188" s="241" t="s">
        <v>189</v>
      </c>
      <c r="H188" s="242">
        <v>16.885999999999999</v>
      </c>
      <c r="I188" s="243"/>
      <c r="J188" s="244">
        <f>ROUND(I188*H188,2)</f>
        <v>0</v>
      </c>
      <c r="K188" s="240" t="s">
        <v>147</v>
      </c>
      <c r="L188" s="39"/>
      <c r="M188" s="245" t="s">
        <v>1</v>
      </c>
      <c r="N188" s="246" t="s">
        <v>40</v>
      </c>
      <c r="O188" s="71"/>
      <c r="P188" s="196">
        <f>O188*H188</f>
        <v>0</v>
      </c>
      <c r="Q188" s="196">
        <v>0</v>
      </c>
      <c r="R188" s="196">
        <f>Q188*H188</f>
        <v>0</v>
      </c>
      <c r="S188" s="196">
        <v>0</v>
      </c>
      <c r="T188" s="197">
        <f>S188*H188</f>
        <v>0</v>
      </c>
      <c r="U188" s="34"/>
      <c r="V188" s="34"/>
      <c r="W188" s="34"/>
      <c r="X188" s="34"/>
      <c r="Y188" s="34"/>
      <c r="Z188" s="34"/>
      <c r="AA188" s="34"/>
      <c r="AB188" s="34"/>
      <c r="AC188" s="34"/>
      <c r="AD188" s="34"/>
      <c r="AE188" s="34"/>
      <c r="AR188" s="198" t="s">
        <v>182</v>
      </c>
      <c r="AT188" s="198" t="s">
        <v>204</v>
      </c>
      <c r="AU188" s="198" t="s">
        <v>85</v>
      </c>
      <c r="AY188" s="17" t="s">
        <v>141</v>
      </c>
      <c r="BE188" s="199">
        <f>IF(N188="základní",J188,0)</f>
        <v>0</v>
      </c>
      <c r="BF188" s="199">
        <f>IF(N188="snížená",J188,0)</f>
        <v>0</v>
      </c>
      <c r="BG188" s="199">
        <f>IF(N188="zákl. přenesená",J188,0)</f>
        <v>0</v>
      </c>
      <c r="BH188" s="199">
        <f>IF(N188="sníž. přenesená",J188,0)</f>
        <v>0</v>
      </c>
      <c r="BI188" s="199">
        <f>IF(N188="nulová",J188,0)</f>
        <v>0</v>
      </c>
      <c r="BJ188" s="17" t="s">
        <v>83</v>
      </c>
      <c r="BK188" s="199">
        <f>ROUND(I188*H188,2)</f>
        <v>0</v>
      </c>
      <c r="BL188" s="17" t="s">
        <v>182</v>
      </c>
      <c r="BM188" s="198" t="s">
        <v>1199</v>
      </c>
    </row>
    <row r="189" spans="1:65" s="2" customFormat="1" ht="90" x14ac:dyDescent="0.2">
      <c r="A189" s="34"/>
      <c r="B189" s="35"/>
      <c r="C189" s="36"/>
      <c r="D189" s="200" t="s">
        <v>151</v>
      </c>
      <c r="E189" s="36"/>
      <c r="F189" s="201" t="s">
        <v>380</v>
      </c>
      <c r="G189" s="36"/>
      <c r="H189" s="36"/>
      <c r="I189" s="202"/>
      <c r="J189" s="36"/>
      <c r="K189" s="36"/>
      <c r="L189" s="39"/>
      <c r="M189" s="203"/>
      <c r="N189" s="204"/>
      <c r="O189" s="71"/>
      <c r="P189" s="71"/>
      <c r="Q189" s="71"/>
      <c r="R189" s="71"/>
      <c r="S189" s="71"/>
      <c r="T189" s="72"/>
      <c r="U189" s="34"/>
      <c r="V189" s="34"/>
      <c r="W189" s="34"/>
      <c r="X189" s="34"/>
      <c r="Y189" s="34"/>
      <c r="Z189" s="34"/>
      <c r="AA189" s="34"/>
      <c r="AB189" s="34"/>
      <c r="AC189" s="34"/>
      <c r="AD189" s="34"/>
      <c r="AE189" s="34"/>
      <c r="AT189" s="17" t="s">
        <v>151</v>
      </c>
      <c r="AU189" s="17" t="s">
        <v>85</v>
      </c>
    </row>
    <row r="190" spans="1:65" s="15" customFormat="1" x14ac:dyDescent="0.2">
      <c r="B190" s="227"/>
      <c r="C190" s="228"/>
      <c r="D190" s="200" t="s">
        <v>152</v>
      </c>
      <c r="E190" s="229" t="s">
        <v>1</v>
      </c>
      <c r="F190" s="230" t="s">
        <v>1155</v>
      </c>
      <c r="G190" s="228"/>
      <c r="H190" s="229" t="s">
        <v>1</v>
      </c>
      <c r="I190" s="231"/>
      <c r="J190" s="228"/>
      <c r="K190" s="228"/>
      <c r="L190" s="232"/>
      <c r="M190" s="233"/>
      <c r="N190" s="234"/>
      <c r="O190" s="234"/>
      <c r="P190" s="234"/>
      <c r="Q190" s="234"/>
      <c r="R190" s="234"/>
      <c r="S190" s="234"/>
      <c r="T190" s="235"/>
      <c r="AT190" s="236" t="s">
        <v>152</v>
      </c>
      <c r="AU190" s="236" t="s">
        <v>85</v>
      </c>
      <c r="AV190" s="15" t="s">
        <v>83</v>
      </c>
      <c r="AW190" s="15" t="s">
        <v>31</v>
      </c>
      <c r="AX190" s="15" t="s">
        <v>75</v>
      </c>
      <c r="AY190" s="236" t="s">
        <v>141</v>
      </c>
    </row>
    <row r="191" spans="1:65" s="13" customFormat="1" x14ac:dyDescent="0.2">
      <c r="B191" s="205"/>
      <c r="C191" s="206"/>
      <c r="D191" s="200" t="s">
        <v>152</v>
      </c>
      <c r="E191" s="207" t="s">
        <v>1</v>
      </c>
      <c r="F191" s="208" t="s">
        <v>1200</v>
      </c>
      <c r="G191" s="206"/>
      <c r="H191" s="209">
        <v>16.885999999999999</v>
      </c>
      <c r="I191" s="210"/>
      <c r="J191" s="206"/>
      <c r="K191" s="206"/>
      <c r="L191" s="211"/>
      <c r="M191" s="212"/>
      <c r="N191" s="213"/>
      <c r="O191" s="213"/>
      <c r="P191" s="213"/>
      <c r="Q191" s="213"/>
      <c r="R191" s="213"/>
      <c r="S191" s="213"/>
      <c r="T191" s="214"/>
      <c r="AT191" s="215" t="s">
        <v>152</v>
      </c>
      <c r="AU191" s="215" t="s">
        <v>85</v>
      </c>
      <c r="AV191" s="13" t="s">
        <v>85</v>
      </c>
      <c r="AW191" s="13" t="s">
        <v>31</v>
      </c>
      <c r="AX191" s="13" t="s">
        <v>75</v>
      </c>
      <c r="AY191" s="215" t="s">
        <v>141</v>
      </c>
    </row>
    <row r="192" spans="1:65" s="14" customFormat="1" x14ac:dyDescent="0.2">
      <c r="B192" s="216"/>
      <c r="C192" s="217"/>
      <c r="D192" s="200" t="s">
        <v>152</v>
      </c>
      <c r="E192" s="218" t="s">
        <v>1</v>
      </c>
      <c r="F192" s="219" t="s">
        <v>156</v>
      </c>
      <c r="G192" s="217"/>
      <c r="H192" s="220">
        <v>16.885999999999999</v>
      </c>
      <c r="I192" s="221"/>
      <c r="J192" s="217"/>
      <c r="K192" s="217"/>
      <c r="L192" s="222"/>
      <c r="M192" s="223"/>
      <c r="N192" s="224"/>
      <c r="O192" s="224"/>
      <c r="P192" s="224"/>
      <c r="Q192" s="224"/>
      <c r="R192" s="224"/>
      <c r="S192" s="224"/>
      <c r="T192" s="225"/>
      <c r="AT192" s="226" t="s">
        <v>152</v>
      </c>
      <c r="AU192" s="226" t="s">
        <v>85</v>
      </c>
      <c r="AV192" s="14" t="s">
        <v>149</v>
      </c>
      <c r="AW192" s="14" t="s">
        <v>31</v>
      </c>
      <c r="AX192" s="14" t="s">
        <v>83</v>
      </c>
      <c r="AY192" s="226" t="s">
        <v>141</v>
      </c>
    </row>
    <row r="193" spans="1:65" s="2" customFormat="1" ht="62.75" customHeight="1" x14ac:dyDescent="0.2">
      <c r="A193" s="34"/>
      <c r="B193" s="35"/>
      <c r="C193" s="238" t="s">
        <v>257</v>
      </c>
      <c r="D193" s="238" t="s">
        <v>204</v>
      </c>
      <c r="E193" s="239" t="s">
        <v>384</v>
      </c>
      <c r="F193" s="240" t="s">
        <v>385</v>
      </c>
      <c r="G193" s="241" t="s">
        <v>189</v>
      </c>
      <c r="H193" s="242">
        <v>35.234999999999999</v>
      </c>
      <c r="I193" s="243"/>
      <c r="J193" s="244">
        <f>ROUND(I193*H193,2)</f>
        <v>0</v>
      </c>
      <c r="K193" s="240" t="s">
        <v>147</v>
      </c>
      <c r="L193" s="39"/>
      <c r="M193" s="245" t="s">
        <v>1</v>
      </c>
      <c r="N193" s="246" t="s">
        <v>40</v>
      </c>
      <c r="O193" s="71"/>
      <c r="P193" s="196">
        <f>O193*H193</f>
        <v>0</v>
      </c>
      <c r="Q193" s="196">
        <v>0</v>
      </c>
      <c r="R193" s="196">
        <f>Q193*H193</f>
        <v>0</v>
      </c>
      <c r="S193" s="196">
        <v>0</v>
      </c>
      <c r="T193" s="197">
        <f>S193*H193</f>
        <v>0</v>
      </c>
      <c r="U193" s="34"/>
      <c r="V193" s="34"/>
      <c r="W193" s="34"/>
      <c r="X193" s="34"/>
      <c r="Y193" s="34"/>
      <c r="Z193" s="34"/>
      <c r="AA193" s="34"/>
      <c r="AB193" s="34"/>
      <c r="AC193" s="34"/>
      <c r="AD193" s="34"/>
      <c r="AE193" s="34"/>
      <c r="AR193" s="198" t="s">
        <v>182</v>
      </c>
      <c r="AT193" s="198" t="s">
        <v>204</v>
      </c>
      <c r="AU193" s="198" t="s">
        <v>85</v>
      </c>
      <c r="AY193" s="17" t="s">
        <v>141</v>
      </c>
      <c r="BE193" s="199">
        <f>IF(N193="základní",J193,0)</f>
        <v>0</v>
      </c>
      <c r="BF193" s="199">
        <f>IF(N193="snížená",J193,0)</f>
        <v>0</v>
      </c>
      <c r="BG193" s="199">
        <f>IF(N193="zákl. přenesená",J193,0)</f>
        <v>0</v>
      </c>
      <c r="BH193" s="199">
        <f>IF(N193="sníž. přenesená",J193,0)</f>
        <v>0</v>
      </c>
      <c r="BI193" s="199">
        <f>IF(N193="nulová",J193,0)</f>
        <v>0</v>
      </c>
      <c r="BJ193" s="17" t="s">
        <v>83</v>
      </c>
      <c r="BK193" s="199">
        <f>ROUND(I193*H193,2)</f>
        <v>0</v>
      </c>
      <c r="BL193" s="17" t="s">
        <v>182</v>
      </c>
      <c r="BM193" s="198" t="s">
        <v>1201</v>
      </c>
    </row>
    <row r="194" spans="1:65" s="2" customFormat="1" ht="99" x14ac:dyDescent="0.2">
      <c r="A194" s="34"/>
      <c r="B194" s="35"/>
      <c r="C194" s="36"/>
      <c r="D194" s="200" t="s">
        <v>151</v>
      </c>
      <c r="E194" s="36"/>
      <c r="F194" s="201" t="s">
        <v>387</v>
      </c>
      <c r="G194" s="36"/>
      <c r="H194" s="36"/>
      <c r="I194" s="202"/>
      <c r="J194" s="36"/>
      <c r="K194" s="36"/>
      <c r="L194" s="39"/>
      <c r="M194" s="203"/>
      <c r="N194" s="204"/>
      <c r="O194" s="71"/>
      <c r="P194" s="71"/>
      <c r="Q194" s="71"/>
      <c r="R194" s="71"/>
      <c r="S194" s="71"/>
      <c r="T194" s="72"/>
      <c r="U194" s="34"/>
      <c r="V194" s="34"/>
      <c r="W194" s="34"/>
      <c r="X194" s="34"/>
      <c r="Y194" s="34"/>
      <c r="Z194" s="34"/>
      <c r="AA194" s="34"/>
      <c r="AB194" s="34"/>
      <c r="AC194" s="34"/>
      <c r="AD194" s="34"/>
      <c r="AE194" s="34"/>
      <c r="AT194" s="17" t="s">
        <v>151</v>
      </c>
      <c r="AU194" s="17" t="s">
        <v>85</v>
      </c>
    </row>
    <row r="195" spans="1:65" s="15" customFormat="1" x14ac:dyDescent="0.2">
      <c r="B195" s="227"/>
      <c r="C195" s="228"/>
      <c r="D195" s="200" t="s">
        <v>152</v>
      </c>
      <c r="E195" s="229" t="s">
        <v>1</v>
      </c>
      <c r="F195" s="230" t="s">
        <v>912</v>
      </c>
      <c r="G195" s="228"/>
      <c r="H195" s="229" t="s">
        <v>1</v>
      </c>
      <c r="I195" s="231"/>
      <c r="J195" s="228"/>
      <c r="K195" s="228"/>
      <c r="L195" s="232"/>
      <c r="M195" s="233"/>
      <c r="N195" s="234"/>
      <c r="O195" s="234"/>
      <c r="P195" s="234"/>
      <c r="Q195" s="234"/>
      <c r="R195" s="234"/>
      <c r="S195" s="234"/>
      <c r="T195" s="235"/>
      <c r="AT195" s="236" t="s">
        <v>152</v>
      </c>
      <c r="AU195" s="236" t="s">
        <v>85</v>
      </c>
      <c r="AV195" s="15" t="s">
        <v>83</v>
      </c>
      <c r="AW195" s="15" t="s">
        <v>31</v>
      </c>
      <c r="AX195" s="15" t="s">
        <v>75</v>
      </c>
      <c r="AY195" s="236" t="s">
        <v>141</v>
      </c>
    </row>
    <row r="196" spans="1:65" s="13" customFormat="1" x14ac:dyDescent="0.2">
      <c r="B196" s="205"/>
      <c r="C196" s="206"/>
      <c r="D196" s="200" t="s">
        <v>152</v>
      </c>
      <c r="E196" s="207" t="s">
        <v>1</v>
      </c>
      <c r="F196" s="208" t="s">
        <v>1202</v>
      </c>
      <c r="G196" s="206"/>
      <c r="H196" s="209">
        <v>35.234999999999999</v>
      </c>
      <c r="I196" s="210"/>
      <c r="J196" s="206"/>
      <c r="K196" s="206"/>
      <c r="L196" s="211"/>
      <c r="M196" s="212"/>
      <c r="N196" s="213"/>
      <c r="O196" s="213"/>
      <c r="P196" s="213"/>
      <c r="Q196" s="213"/>
      <c r="R196" s="213"/>
      <c r="S196" s="213"/>
      <c r="T196" s="214"/>
      <c r="AT196" s="215" t="s">
        <v>152</v>
      </c>
      <c r="AU196" s="215" t="s">
        <v>85</v>
      </c>
      <c r="AV196" s="13" t="s">
        <v>85</v>
      </c>
      <c r="AW196" s="13" t="s">
        <v>31</v>
      </c>
      <c r="AX196" s="13" t="s">
        <v>75</v>
      </c>
      <c r="AY196" s="215" t="s">
        <v>141</v>
      </c>
    </row>
    <row r="197" spans="1:65" s="14" customFormat="1" x14ac:dyDescent="0.2">
      <c r="B197" s="216"/>
      <c r="C197" s="217"/>
      <c r="D197" s="200" t="s">
        <v>152</v>
      </c>
      <c r="E197" s="218" t="s">
        <v>1</v>
      </c>
      <c r="F197" s="219" t="s">
        <v>156</v>
      </c>
      <c r="G197" s="217"/>
      <c r="H197" s="220">
        <v>35.234999999999999</v>
      </c>
      <c r="I197" s="221"/>
      <c r="J197" s="217"/>
      <c r="K197" s="217"/>
      <c r="L197" s="222"/>
      <c r="M197" s="251"/>
      <c r="N197" s="252"/>
      <c r="O197" s="252"/>
      <c r="P197" s="252"/>
      <c r="Q197" s="252"/>
      <c r="R197" s="252"/>
      <c r="S197" s="252"/>
      <c r="T197" s="253"/>
      <c r="AT197" s="226" t="s">
        <v>152</v>
      </c>
      <c r="AU197" s="226" t="s">
        <v>85</v>
      </c>
      <c r="AV197" s="14" t="s">
        <v>149</v>
      </c>
      <c r="AW197" s="14" t="s">
        <v>31</v>
      </c>
      <c r="AX197" s="14" t="s">
        <v>83</v>
      </c>
      <c r="AY197" s="226" t="s">
        <v>141</v>
      </c>
    </row>
    <row r="198" spans="1:65" s="2" customFormat="1" ht="7" customHeight="1" x14ac:dyDescent="0.2">
      <c r="A198" s="34"/>
      <c r="B198" s="54"/>
      <c r="C198" s="55"/>
      <c r="D198" s="55"/>
      <c r="E198" s="55"/>
      <c r="F198" s="55"/>
      <c r="G198" s="55"/>
      <c r="H198" s="55"/>
      <c r="I198" s="55"/>
      <c r="J198" s="55"/>
      <c r="K198" s="55"/>
      <c r="L198" s="39"/>
      <c r="M198" s="34"/>
      <c r="O198" s="34"/>
      <c r="P198" s="34"/>
      <c r="Q198" s="34"/>
      <c r="R198" s="34"/>
      <c r="S198" s="34"/>
      <c r="T198" s="34"/>
      <c r="U198" s="34"/>
      <c r="V198" s="34"/>
      <c r="W198" s="34"/>
      <c r="X198" s="34"/>
      <c r="Y198" s="34"/>
      <c r="Z198" s="34"/>
      <c r="AA198" s="34"/>
      <c r="AB198" s="34"/>
      <c r="AC198" s="34"/>
      <c r="AD198" s="34"/>
      <c r="AE198" s="34"/>
    </row>
  </sheetData>
  <sheetProtection algorithmName="SHA-512" hashValue="h7bUIVdoOAKiWHkbnRacgpUjIdEs2bI2YEgqljQNBycaYoZ9Yyb7M1eQRP0IlGhD3sm9WiPxWcESK/LQGw6ntw==" saltValue="lKAH70ePuN/sfmEZiF0j06BIhLIyVKZQdZd4YdpKBaBIisSBkYU9gWYV1Zz6gNM9jM0iowsemUntmopOOX5Kbg==" spinCount="100000" sheet="1" objects="1" scenarios="1" formatColumns="0" formatRows="0" autoFilter="0"/>
  <autoFilter ref="C119:K197" xr:uid="{00000000-0009-0000-0000-000006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48"/>
  <sheetViews>
    <sheetView showGridLines="0" topLeftCell="A120" workbookViewId="0"/>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103</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1203</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ROUND((SUM(BE119:BE147)),  2)</f>
        <v>0</v>
      </c>
      <c r="G33" s="34"/>
      <c r="H33" s="34"/>
      <c r="I33" s="124">
        <v>0.21</v>
      </c>
      <c r="J33" s="123">
        <f>ROUND(((SUM(BE119:BE147))*I33),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ROUND((SUM(BF119:BF147)),  2)</f>
        <v>0</v>
      </c>
      <c r="G34" s="34"/>
      <c r="H34" s="34"/>
      <c r="I34" s="124">
        <v>0.15</v>
      </c>
      <c r="J34" s="123">
        <f>ROUND(((SUM(BF119:BF147))*I34),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ROUND((SUM(BG119:BG147)),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ROUND((SUM(BH119:BH147)),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ROUND((SUM(BI119:BI147)),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07 - Výřez vegetace</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J120</f>
        <v>0</v>
      </c>
      <c r="K97" s="148"/>
      <c r="L97" s="152"/>
    </row>
    <row r="98" spans="1:31" s="10" customFormat="1" ht="19.899999999999999" hidden="1" customHeight="1" x14ac:dyDescent="0.2">
      <c r="B98" s="153"/>
      <c r="C98" s="154"/>
      <c r="D98" s="155" t="s">
        <v>124</v>
      </c>
      <c r="E98" s="156"/>
      <c r="F98" s="156"/>
      <c r="G98" s="156"/>
      <c r="H98" s="156"/>
      <c r="I98" s="156"/>
      <c r="J98" s="157">
        <f>J121</f>
        <v>0</v>
      </c>
      <c r="K98" s="154"/>
      <c r="L98" s="158"/>
    </row>
    <row r="99" spans="1:31" s="10" customFormat="1" ht="19.899999999999999" hidden="1" customHeight="1" x14ac:dyDescent="0.2">
      <c r="B99" s="153"/>
      <c r="C99" s="154"/>
      <c r="D99" s="155" t="s">
        <v>125</v>
      </c>
      <c r="E99" s="156"/>
      <c r="F99" s="156"/>
      <c r="G99" s="156"/>
      <c r="H99" s="156"/>
      <c r="I99" s="156"/>
      <c r="J99" s="157">
        <f>J142</f>
        <v>0</v>
      </c>
      <c r="K99" s="154"/>
      <c r="L99" s="158"/>
    </row>
    <row r="100" spans="1:31" s="2" customFormat="1" ht="21.75" hidden="1"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7" hidden="1"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2" spans="1:31" hidden="1" x14ac:dyDescent="0.2"/>
    <row r="103" spans="1:31" hidden="1" x14ac:dyDescent="0.2"/>
    <row r="104" spans="1:31" hidden="1" x14ac:dyDescent="0.2"/>
    <row r="105" spans="1:31" s="2" customFormat="1" ht="7"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5" customHeight="1" x14ac:dyDescent="0.2">
      <c r="A106" s="34"/>
      <c r="B106" s="35"/>
      <c r="C106" s="23" t="s">
        <v>126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7"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300" t="str">
        <f>E7</f>
        <v>Oprava trati v úseku Roztoky u Křivoklátu - Rakovník</v>
      </c>
      <c r="F109" s="301"/>
      <c r="G109" s="301"/>
      <c r="H109" s="301"/>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114</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290" t="str">
        <f>E9</f>
        <v>SO 07 - Výřez vegetace</v>
      </c>
      <c r="F111" s="299"/>
      <c r="G111" s="299"/>
      <c r="H111" s="299"/>
      <c r="I111" s="36"/>
      <c r="J111" s="36"/>
      <c r="K111" s="36"/>
      <c r="L111" s="51"/>
      <c r="S111" s="34"/>
      <c r="T111" s="34"/>
      <c r="U111" s="34"/>
      <c r="V111" s="34"/>
      <c r="W111" s="34"/>
      <c r="X111" s="34"/>
      <c r="Y111" s="34"/>
      <c r="Z111" s="34"/>
      <c r="AA111" s="34"/>
      <c r="AB111" s="34"/>
      <c r="AC111" s="34"/>
      <c r="AD111" s="34"/>
      <c r="AE111" s="34"/>
    </row>
    <row r="112" spans="1:31" s="2" customFormat="1" ht="7"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20</v>
      </c>
      <c r="D113" s="36"/>
      <c r="E113" s="36"/>
      <c r="F113" s="27" t="str">
        <f>F12</f>
        <v xml:space="preserve"> </v>
      </c>
      <c r="G113" s="36"/>
      <c r="H113" s="36"/>
      <c r="I113" s="29" t="s">
        <v>22</v>
      </c>
      <c r="J113" s="66" t="str">
        <f>IF(J12="","",J12)</f>
        <v>10. 6. 2022</v>
      </c>
      <c r="K113" s="36"/>
      <c r="L113" s="51"/>
      <c r="S113" s="34"/>
      <c r="T113" s="34"/>
      <c r="U113" s="34"/>
      <c r="V113" s="34"/>
      <c r="W113" s="34"/>
      <c r="X113" s="34"/>
      <c r="Y113" s="34"/>
      <c r="Z113" s="34"/>
      <c r="AA113" s="34"/>
      <c r="AB113" s="34"/>
      <c r="AC113" s="34"/>
      <c r="AD113" s="34"/>
      <c r="AE113" s="34"/>
    </row>
    <row r="114" spans="1:65" s="2" customFormat="1" ht="7"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x14ac:dyDescent="0.2">
      <c r="A115" s="34"/>
      <c r="B115" s="35"/>
      <c r="C115" s="29" t="s">
        <v>24</v>
      </c>
      <c r="D115" s="36"/>
      <c r="E115" s="36"/>
      <c r="F115" s="27" t="str">
        <f>E15</f>
        <v>Ing. Aleš Bednář</v>
      </c>
      <c r="G115" s="36"/>
      <c r="H115" s="36"/>
      <c r="I115" s="29" t="s">
        <v>30</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x14ac:dyDescent="0.2">
      <c r="A116" s="34"/>
      <c r="B116" s="35"/>
      <c r="C116" s="29" t="s">
        <v>28</v>
      </c>
      <c r="D116" s="36"/>
      <c r="E116" s="36"/>
      <c r="F116" s="27" t="str">
        <f>IF(E18="","",E18)</f>
        <v>Vyplň údaj</v>
      </c>
      <c r="G116" s="36"/>
      <c r="H116" s="36"/>
      <c r="I116" s="29" t="s">
        <v>32</v>
      </c>
      <c r="J116" s="32" t="str">
        <f>E24</f>
        <v>Lukáš Kot</v>
      </c>
      <c r="K116" s="36"/>
      <c r="L116" s="51"/>
      <c r="S116" s="34"/>
      <c r="T116" s="34"/>
      <c r="U116" s="34"/>
      <c r="V116" s="34"/>
      <c r="W116" s="34"/>
      <c r="X116" s="34"/>
      <c r="Y116" s="34"/>
      <c r="Z116" s="34"/>
      <c r="AA116" s="34"/>
      <c r="AB116" s="34"/>
      <c r="AC116" s="34"/>
      <c r="AD116" s="34"/>
      <c r="AE116" s="34"/>
    </row>
    <row r="117" spans="1:65" s="2" customFormat="1" ht="10.2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x14ac:dyDescent="0.2">
      <c r="A118" s="159"/>
      <c r="B118" s="160"/>
      <c r="C118" s="161" t="s">
        <v>127</v>
      </c>
      <c r="D118" s="162" t="s">
        <v>60</v>
      </c>
      <c r="E118" s="162" t="s">
        <v>56</v>
      </c>
      <c r="F118" s="162" t="s">
        <v>57</v>
      </c>
      <c r="G118" s="162" t="s">
        <v>128</v>
      </c>
      <c r="H118" s="162" t="s">
        <v>129</v>
      </c>
      <c r="I118" s="162" t="s">
        <v>130</v>
      </c>
      <c r="J118" s="162" t="s">
        <v>118</v>
      </c>
      <c r="K118" s="163" t="s">
        <v>131</v>
      </c>
      <c r="L118" s="164"/>
      <c r="M118" s="75" t="s">
        <v>1</v>
      </c>
      <c r="N118" s="76" t="s">
        <v>39</v>
      </c>
      <c r="O118" s="76" t="s">
        <v>132</v>
      </c>
      <c r="P118" s="76" t="s">
        <v>133</v>
      </c>
      <c r="Q118" s="76" t="s">
        <v>134</v>
      </c>
      <c r="R118" s="76" t="s">
        <v>135</v>
      </c>
      <c r="S118" s="76" t="s">
        <v>136</v>
      </c>
      <c r="T118" s="77" t="s">
        <v>137</v>
      </c>
      <c r="U118" s="159"/>
      <c r="V118" s="159"/>
      <c r="W118" s="159"/>
      <c r="X118" s="159"/>
      <c r="Y118" s="159"/>
      <c r="Z118" s="159"/>
      <c r="AA118" s="159"/>
      <c r="AB118" s="159"/>
      <c r="AC118" s="159"/>
      <c r="AD118" s="159"/>
      <c r="AE118" s="159"/>
    </row>
    <row r="119" spans="1:65" s="2" customFormat="1" ht="22.75" customHeight="1" x14ac:dyDescent="0.35">
      <c r="A119" s="34"/>
      <c r="B119" s="35"/>
      <c r="C119" s="82" t="s">
        <v>138</v>
      </c>
      <c r="D119" s="36"/>
      <c r="E119" s="36"/>
      <c r="F119" s="36"/>
      <c r="G119" s="36"/>
      <c r="H119" s="36"/>
      <c r="I119" s="36"/>
      <c r="J119" s="165">
        <f>BK119</f>
        <v>0</v>
      </c>
      <c r="K119" s="36"/>
      <c r="L119" s="39"/>
      <c r="M119" s="78"/>
      <c r="N119" s="166"/>
      <c r="O119" s="79"/>
      <c r="P119" s="167">
        <f>P120</f>
        <v>0</v>
      </c>
      <c r="Q119" s="79"/>
      <c r="R119" s="167">
        <f>R120</f>
        <v>0</v>
      </c>
      <c r="S119" s="79"/>
      <c r="T119" s="168">
        <f>T120</f>
        <v>0</v>
      </c>
      <c r="U119" s="34"/>
      <c r="V119" s="34"/>
      <c r="W119" s="34"/>
      <c r="X119" s="34"/>
      <c r="Y119" s="34"/>
      <c r="Z119" s="34"/>
      <c r="AA119" s="34"/>
      <c r="AB119" s="34"/>
      <c r="AC119" s="34"/>
      <c r="AD119" s="34"/>
      <c r="AE119" s="34"/>
      <c r="AT119" s="17" t="s">
        <v>74</v>
      </c>
      <c r="AU119" s="17" t="s">
        <v>120</v>
      </c>
      <c r="BK119" s="169">
        <f>BK120</f>
        <v>0</v>
      </c>
    </row>
    <row r="120" spans="1:65" s="12" customFormat="1" ht="25.9" customHeight="1" x14ac:dyDescent="0.35">
      <c r="B120" s="170"/>
      <c r="C120" s="171"/>
      <c r="D120" s="172" t="s">
        <v>74</v>
      </c>
      <c r="E120" s="173" t="s">
        <v>139</v>
      </c>
      <c r="F120" s="173" t="s">
        <v>140</v>
      </c>
      <c r="G120" s="171"/>
      <c r="H120" s="171"/>
      <c r="I120" s="174"/>
      <c r="J120" s="175">
        <f>BK120</f>
        <v>0</v>
      </c>
      <c r="K120" s="171"/>
      <c r="L120" s="176"/>
      <c r="M120" s="177"/>
      <c r="N120" s="178"/>
      <c r="O120" s="178"/>
      <c r="P120" s="179">
        <f>P121+P142</f>
        <v>0</v>
      </c>
      <c r="Q120" s="178"/>
      <c r="R120" s="179">
        <f>R121+R142</f>
        <v>0</v>
      </c>
      <c r="S120" s="178"/>
      <c r="T120" s="180">
        <f>T121+T142</f>
        <v>0</v>
      </c>
      <c r="AR120" s="181" t="s">
        <v>83</v>
      </c>
      <c r="AT120" s="182" t="s">
        <v>74</v>
      </c>
      <c r="AU120" s="182" t="s">
        <v>75</v>
      </c>
      <c r="AY120" s="181" t="s">
        <v>141</v>
      </c>
      <c r="BK120" s="183">
        <f>BK121+BK142</f>
        <v>0</v>
      </c>
    </row>
    <row r="121" spans="1:65" s="12" customFormat="1" ht="22.75" customHeight="1" x14ac:dyDescent="0.25">
      <c r="B121" s="170"/>
      <c r="C121" s="171"/>
      <c r="D121" s="172" t="s">
        <v>74</v>
      </c>
      <c r="E121" s="184" t="s">
        <v>179</v>
      </c>
      <c r="F121" s="184" t="s">
        <v>202</v>
      </c>
      <c r="G121" s="171"/>
      <c r="H121" s="171"/>
      <c r="I121" s="174"/>
      <c r="J121" s="185">
        <f>BK121</f>
        <v>0</v>
      </c>
      <c r="K121" s="171"/>
      <c r="L121" s="176"/>
      <c r="M121" s="177"/>
      <c r="N121" s="178"/>
      <c r="O121" s="178"/>
      <c r="P121" s="179">
        <f>SUM(P122:P141)</f>
        <v>0</v>
      </c>
      <c r="Q121" s="178"/>
      <c r="R121" s="179">
        <f>SUM(R122:R141)</f>
        <v>0</v>
      </c>
      <c r="S121" s="178"/>
      <c r="T121" s="180">
        <f>SUM(T122:T141)</f>
        <v>0</v>
      </c>
      <c r="AR121" s="181" t="s">
        <v>83</v>
      </c>
      <c r="AT121" s="182" t="s">
        <v>74</v>
      </c>
      <c r="AU121" s="182" t="s">
        <v>83</v>
      </c>
      <c r="AY121" s="181" t="s">
        <v>141</v>
      </c>
      <c r="BK121" s="183">
        <f>SUM(BK122:BK141)</f>
        <v>0</v>
      </c>
    </row>
    <row r="122" spans="1:65" s="2" customFormat="1" ht="24.15" customHeight="1" x14ac:dyDescent="0.2">
      <c r="A122" s="34"/>
      <c r="B122" s="35"/>
      <c r="C122" s="238" t="s">
        <v>83</v>
      </c>
      <c r="D122" s="238" t="s">
        <v>204</v>
      </c>
      <c r="E122" s="239" t="s">
        <v>1204</v>
      </c>
      <c r="F122" s="240" t="s">
        <v>1205</v>
      </c>
      <c r="G122" s="241" t="s">
        <v>331</v>
      </c>
      <c r="H122" s="242">
        <v>2300</v>
      </c>
      <c r="I122" s="243"/>
      <c r="J122" s="244">
        <f>ROUND(I122*H122,2)</f>
        <v>0</v>
      </c>
      <c r="K122" s="240" t="s">
        <v>147</v>
      </c>
      <c r="L122" s="39"/>
      <c r="M122" s="245" t="s">
        <v>1</v>
      </c>
      <c r="N122" s="246" t="s">
        <v>40</v>
      </c>
      <c r="O122" s="71"/>
      <c r="P122" s="196">
        <f>O122*H122</f>
        <v>0</v>
      </c>
      <c r="Q122" s="196">
        <v>0</v>
      </c>
      <c r="R122" s="196">
        <f>Q122*H122</f>
        <v>0</v>
      </c>
      <c r="S122" s="196">
        <v>0</v>
      </c>
      <c r="T122" s="197">
        <f>S122*H122</f>
        <v>0</v>
      </c>
      <c r="U122" s="34"/>
      <c r="V122" s="34"/>
      <c r="W122" s="34"/>
      <c r="X122" s="34"/>
      <c r="Y122" s="34"/>
      <c r="Z122" s="34"/>
      <c r="AA122" s="34"/>
      <c r="AB122" s="34"/>
      <c r="AC122" s="34"/>
      <c r="AD122" s="34"/>
      <c r="AE122" s="34"/>
      <c r="AR122" s="198" t="s">
        <v>149</v>
      </c>
      <c r="AT122" s="198" t="s">
        <v>204</v>
      </c>
      <c r="AU122" s="198" t="s">
        <v>85</v>
      </c>
      <c r="AY122" s="17" t="s">
        <v>141</v>
      </c>
      <c r="BE122" s="199">
        <f>IF(N122="základní",J122,0)</f>
        <v>0</v>
      </c>
      <c r="BF122" s="199">
        <f>IF(N122="snížená",J122,0)</f>
        <v>0</v>
      </c>
      <c r="BG122" s="199">
        <f>IF(N122="zákl. přenesená",J122,0)</f>
        <v>0</v>
      </c>
      <c r="BH122" s="199">
        <f>IF(N122="sníž. přenesená",J122,0)</f>
        <v>0</v>
      </c>
      <c r="BI122" s="199">
        <f>IF(N122="nulová",J122,0)</f>
        <v>0</v>
      </c>
      <c r="BJ122" s="17" t="s">
        <v>83</v>
      </c>
      <c r="BK122" s="199">
        <f>ROUND(I122*H122,2)</f>
        <v>0</v>
      </c>
      <c r="BL122" s="17" t="s">
        <v>149</v>
      </c>
      <c r="BM122" s="198" t="s">
        <v>1206</v>
      </c>
    </row>
    <row r="123" spans="1:65" s="2" customFormat="1" ht="45" x14ac:dyDescent="0.2">
      <c r="A123" s="34"/>
      <c r="B123" s="35"/>
      <c r="C123" s="36"/>
      <c r="D123" s="200" t="s">
        <v>151</v>
      </c>
      <c r="E123" s="36"/>
      <c r="F123" s="201" t="s">
        <v>1207</v>
      </c>
      <c r="G123" s="36"/>
      <c r="H123" s="36"/>
      <c r="I123" s="202"/>
      <c r="J123" s="36"/>
      <c r="K123" s="36"/>
      <c r="L123" s="39"/>
      <c r="M123" s="203"/>
      <c r="N123" s="204"/>
      <c r="O123" s="71"/>
      <c r="P123" s="71"/>
      <c r="Q123" s="71"/>
      <c r="R123" s="71"/>
      <c r="S123" s="71"/>
      <c r="T123" s="72"/>
      <c r="U123" s="34"/>
      <c r="V123" s="34"/>
      <c r="W123" s="34"/>
      <c r="X123" s="34"/>
      <c r="Y123" s="34"/>
      <c r="Z123" s="34"/>
      <c r="AA123" s="34"/>
      <c r="AB123" s="34"/>
      <c r="AC123" s="34"/>
      <c r="AD123" s="34"/>
      <c r="AE123" s="34"/>
      <c r="AT123" s="17" t="s">
        <v>151</v>
      </c>
      <c r="AU123" s="17" t="s">
        <v>85</v>
      </c>
    </row>
    <row r="124" spans="1:65" s="2" customFormat="1" ht="24.15" customHeight="1" x14ac:dyDescent="0.2">
      <c r="A124" s="34"/>
      <c r="B124" s="35"/>
      <c r="C124" s="238" t="s">
        <v>85</v>
      </c>
      <c r="D124" s="238" t="s">
        <v>204</v>
      </c>
      <c r="E124" s="239" t="s">
        <v>1208</v>
      </c>
      <c r="F124" s="240" t="s">
        <v>1209</v>
      </c>
      <c r="G124" s="241" t="s">
        <v>331</v>
      </c>
      <c r="H124" s="242">
        <v>6600</v>
      </c>
      <c r="I124" s="243"/>
      <c r="J124" s="244">
        <f>ROUND(I124*H124,2)</f>
        <v>0</v>
      </c>
      <c r="K124" s="240" t="s">
        <v>147</v>
      </c>
      <c r="L124" s="39"/>
      <c r="M124" s="245" t="s">
        <v>1</v>
      </c>
      <c r="N124" s="246" t="s">
        <v>40</v>
      </c>
      <c r="O124" s="71"/>
      <c r="P124" s="196">
        <f>O124*H124</f>
        <v>0</v>
      </c>
      <c r="Q124" s="196">
        <v>0</v>
      </c>
      <c r="R124" s="196">
        <f>Q124*H124</f>
        <v>0</v>
      </c>
      <c r="S124" s="196">
        <v>0</v>
      </c>
      <c r="T124" s="197">
        <f>S124*H124</f>
        <v>0</v>
      </c>
      <c r="U124" s="34"/>
      <c r="V124" s="34"/>
      <c r="W124" s="34"/>
      <c r="X124" s="34"/>
      <c r="Y124" s="34"/>
      <c r="Z124" s="34"/>
      <c r="AA124" s="34"/>
      <c r="AB124" s="34"/>
      <c r="AC124" s="34"/>
      <c r="AD124" s="34"/>
      <c r="AE124" s="34"/>
      <c r="AR124" s="198" t="s">
        <v>149</v>
      </c>
      <c r="AT124" s="198" t="s">
        <v>204</v>
      </c>
      <c r="AU124" s="198" t="s">
        <v>85</v>
      </c>
      <c r="AY124" s="17" t="s">
        <v>141</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149</v>
      </c>
      <c r="BM124" s="198" t="s">
        <v>1210</v>
      </c>
    </row>
    <row r="125" spans="1:65" s="2" customFormat="1" ht="45" x14ac:dyDescent="0.2">
      <c r="A125" s="34"/>
      <c r="B125" s="35"/>
      <c r="C125" s="36"/>
      <c r="D125" s="200" t="s">
        <v>151</v>
      </c>
      <c r="E125" s="36"/>
      <c r="F125" s="201" t="s">
        <v>1211</v>
      </c>
      <c r="G125" s="36"/>
      <c r="H125" s="36"/>
      <c r="I125" s="202"/>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151</v>
      </c>
      <c r="AU125" s="17" t="s">
        <v>85</v>
      </c>
    </row>
    <row r="126" spans="1:65" s="2" customFormat="1" ht="24.15" customHeight="1" x14ac:dyDescent="0.2">
      <c r="A126" s="34"/>
      <c r="B126" s="35"/>
      <c r="C126" s="238" t="s">
        <v>164</v>
      </c>
      <c r="D126" s="238" t="s">
        <v>204</v>
      </c>
      <c r="E126" s="239" t="s">
        <v>1212</v>
      </c>
      <c r="F126" s="240" t="s">
        <v>1213</v>
      </c>
      <c r="G126" s="241" t="s">
        <v>331</v>
      </c>
      <c r="H126" s="242">
        <v>8500</v>
      </c>
      <c r="I126" s="243"/>
      <c r="J126" s="244">
        <f>ROUND(I126*H126,2)</f>
        <v>0</v>
      </c>
      <c r="K126" s="240" t="s">
        <v>147</v>
      </c>
      <c r="L126" s="39"/>
      <c r="M126" s="245" t="s">
        <v>1</v>
      </c>
      <c r="N126" s="246" t="s">
        <v>40</v>
      </c>
      <c r="O126" s="71"/>
      <c r="P126" s="196">
        <f>O126*H126</f>
        <v>0</v>
      </c>
      <c r="Q126" s="196">
        <v>0</v>
      </c>
      <c r="R126" s="196">
        <f>Q126*H126</f>
        <v>0</v>
      </c>
      <c r="S126" s="196">
        <v>0</v>
      </c>
      <c r="T126" s="197">
        <f>S126*H126</f>
        <v>0</v>
      </c>
      <c r="U126" s="34"/>
      <c r="V126" s="34"/>
      <c r="W126" s="34"/>
      <c r="X126" s="34"/>
      <c r="Y126" s="34"/>
      <c r="Z126" s="34"/>
      <c r="AA126" s="34"/>
      <c r="AB126" s="34"/>
      <c r="AC126" s="34"/>
      <c r="AD126" s="34"/>
      <c r="AE126" s="34"/>
      <c r="AR126" s="198" t="s">
        <v>149</v>
      </c>
      <c r="AT126" s="198" t="s">
        <v>204</v>
      </c>
      <c r="AU126" s="198" t="s">
        <v>85</v>
      </c>
      <c r="AY126" s="17" t="s">
        <v>141</v>
      </c>
      <c r="BE126" s="199">
        <f>IF(N126="základní",J126,0)</f>
        <v>0</v>
      </c>
      <c r="BF126" s="199">
        <f>IF(N126="snížená",J126,0)</f>
        <v>0</v>
      </c>
      <c r="BG126" s="199">
        <f>IF(N126="zákl. přenesená",J126,0)</f>
        <v>0</v>
      </c>
      <c r="BH126" s="199">
        <f>IF(N126="sníž. přenesená",J126,0)</f>
        <v>0</v>
      </c>
      <c r="BI126" s="199">
        <f>IF(N126="nulová",J126,0)</f>
        <v>0</v>
      </c>
      <c r="BJ126" s="17" t="s">
        <v>83</v>
      </c>
      <c r="BK126" s="199">
        <f>ROUND(I126*H126,2)</f>
        <v>0</v>
      </c>
      <c r="BL126" s="17" t="s">
        <v>149</v>
      </c>
      <c r="BM126" s="198" t="s">
        <v>1214</v>
      </c>
    </row>
    <row r="127" spans="1:65" s="2" customFormat="1" ht="45" x14ac:dyDescent="0.2">
      <c r="A127" s="34"/>
      <c r="B127" s="35"/>
      <c r="C127" s="36"/>
      <c r="D127" s="200" t="s">
        <v>151</v>
      </c>
      <c r="E127" s="36"/>
      <c r="F127" s="201" t="s">
        <v>1215</v>
      </c>
      <c r="G127" s="36"/>
      <c r="H127" s="36"/>
      <c r="I127" s="202"/>
      <c r="J127" s="36"/>
      <c r="K127" s="36"/>
      <c r="L127" s="39"/>
      <c r="M127" s="203"/>
      <c r="N127" s="204"/>
      <c r="O127" s="71"/>
      <c r="P127" s="71"/>
      <c r="Q127" s="71"/>
      <c r="R127" s="71"/>
      <c r="S127" s="71"/>
      <c r="T127" s="72"/>
      <c r="U127" s="34"/>
      <c r="V127" s="34"/>
      <c r="W127" s="34"/>
      <c r="X127" s="34"/>
      <c r="Y127" s="34"/>
      <c r="Z127" s="34"/>
      <c r="AA127" s="34"/>
      <c r="AB127" s="34"/>
      <c r="AC127" s="34"/>
      <c r="AD127" s="34"/>
      <c r="AE127" s="34"/>
      <c r="AT127" s="17" t="s">
        <v>151</v>
      </c>
      <c r="AU127" s="17" t="s">
        <v>85</v>
      </c>
    </row>
    <row r="128" spans="1:65" s="2" customFormat="1" ht="24.15" customHeight="1" x14ac:dyDescent="0.2">
      <c r="A128" s="34"/>
      <c r="B128" s="35"/>
      <c r="C128" s="238" t="s">
        <v>149</v>
      </c>
      <c r="D128" s="238" t="s">
        <v>204</v>
      </c>
      <c r="E128" s="239" t="s">
        <v>1216</v>
      </c>
      <c r="F128" s="240" t="s">
        <v>1217</v>
      </c>
      <c r="G128" s="241" t="s">
        <v>331</v>
      </c>
      <c r="H128" s="242">
        <v>19500</v>
      </c>
      <c r="I128" s="243"/>
      <c r="J128" s="244">
        <f>ROUND(I128*H128,2)</f>
        <v>0</v>
      </c>
      <c r="K128" s="240" t="s">
        <v>147</v>
      </c>
      <c r="L128" s="39"/>
      <c r="M128" s="245" t="s">
        <v>1</v>
      </c>
      <c r="N128" s="246" t="s">
        <v>40</v>
      </c>
      <c r="O128" s="71"/>
      <c r="P128" s="196">
        <f>O128*H128</f>
        <v>0</v>
      </c>
      <c r="Q128" s="196">
        <v>0</v>
      </c>
      <c r="R128" s="196">
        <f>Q128*H128</f>
        <v>0</v>
      </c>
      <c r="S128" s="196">
        <v>0</v>
      </c>
      <c r="T128" s="197">
        <f>S128*H128</f>
        <v>0</v>
      </c>
      <c r="U128" s="34"/>
      <c r="V128" s="34"/>
      <c r="W128" s="34"/>
      <c r="X128" s="34"/>
      <c r="Y128" s="34"/>
      <c r="Z128" s="34"/>
      <c r="AA128" s="34"/>
      <c r="AB128" s="34"/>
      <c r="AC128" s="34"/>
      <c r="AD128" s="34"/>
      <c r="AE128" s="34"/>
      <c r="AR128" s="198" t="s">
        <v>149</v>
      </c>
      <c r="AT128" s="198" t="s">
        <v>204</v>
      </c>
      <c r="AU128" s="198" t="s">
        <v>85</v>
      </c>
      <c r="AY128" s="17" t="s">
        <v>141</v>
      </c>
      <c r="BE128" s="199">
        <f>IF(N128="základní",J128,0)</f>
        <v>0</v>
      </c>
      <c r="BF128" s="199">
        <f>IF(N128="snížená",J128,0)</f>
        <v>0</v>
      </c>
      <c r="BG128" s="199">
        <f>IF(N128="zákl. přenesená",J128,0)</f>
        <v>0</v>
      </c>
      <c r="BH128" s="199">
        <f>IF(N128="sníž. přenesená",J128,0)</f>
        <v>0</v>
      </c>
      <c r="BI128" s="199">
        <f>IF(N128="nulová",J128,0)</f>
        <v>0</v>
      </c>
      <c r="BJ128" s="17" t="s">
        <v>83</v>
      </c>
      <c r="BK128" s="199">
        <f>ROUND(I128*H128,2)</f>
        <v>0</v>
      </c>
      <c r="BL128" s="17" t="s">
        <v>149</v>
      </c>
      <c r="BM128" s="198" t="s">
        <v>1218</v>
      </c>
    </row>
    <row r="129" spans="1:65" s="2" customFormat="1" ht="45" x14ac:dyDescent="0.2">
      <c r="A129" s="34"/>
      <c r="B129" s="35"/>
      <c r="C129" s="36"/>
      <c r="D129" s="200" t="s">
        <v>151</v>
      </c>
      <c r="E129" s="36"/>
      <c r="F129" s="201" t="s">
        <v>1219</v>
      </c>
      <c r="G129" s="36"/>
      <c r="H129" s="36"/>
      <c r="I129" s="202"/>
      <c r="J129" s="36"/>
      <c r="K129" s="36"/>
      <c r="L129" s="39"/>
      <c r="M129" s="203"/>
      <c r="N129" s="204"/>
      <c r="O129" s="71"/>
      <c r="P129" s="71"/>
      <c r="Q129" s="71"/>
      <c r="R129" s="71"/>
      <c r="S129" s="71"/>
      <c r="T129" s="72"/>
      <c r="U129" s="34"/>
      <c r="V129" s="34"/>
      <c r="W129" s="34"/>
      <c r="X129" s="34"/>
      <c r="Y129" s="34"/>
      <c r="Z129" s="34"/>
      <c r="AA129" s="34"/>
      <c r="AB129" s="34"/>
      <c r="AC129" s="34"/>
      <c r="AD129" s="34"/>
      <c r="AE129" s="34"/>
      <c r="AT129" s="17" t="s">
        <v>151</v>
      </c>
      <c r="AU129" s="17" t="s">
        <v>85</v>
      </c>
    </row>
    <row r="130" spans="1:65" s="2" customFormat="1" ht="24.15" customHeight="1" x14ac:dyDescent="0.2">
      <c r="A130" s="34"/>
      <c r="B130" s="35"/>
      <c r="C130" s="238" t="s">
        <v>179</v>
      </c>
      <c r="D130" s="238" t="s">
        <v>204</v>
      </c>
      <c r="E130" s="239" t="s">
        <v>1220</v>
      </c>
      <c r="F130" s="240" t="s">
        <v>1221</v>
      </c>
      <c r="G130" s="241" t="s">
        <v>146</v>
      </c>
      <c r="H130" s="242">
        <v>450</v>
      </c>
      <c r="I130" s="243"/>
      <c r="J130" s="244">
        <f>ROUND(I130*H130,2)</f>
        <v>0</v>
      </c>
      <c r="K130" s="240" t="s">
        <v>147</v>
      </c>
      <c r="L130" s="39"/>
      <c r="M130" s="245" t="s">
        <v>1</v>
      </c>
      <c r="N130" s="246" t="s">
        <v>40</v>
      </c>
      <c r="O130" s="71"/>
      <c r="P130" s="196">
        <f>O130*H130</f>
        <v>0</v>
      </c>
      <c r="Q130" s="196">
        <v>0</v>
      </c>
      <c r="R130" s="196">
        <f>Q130*H130</f>
        <v>0</v>
      </c>
      <c r="S130" s="196">
        <v>0</v>
      </c>
      <c r="T130" s="197">
        <f>S130*H130</f>
        <v>0</v>
      </c>
      <c r="U130" s="34"/>
      <c r="V130" s="34"/>
      <c r="W130" s="34"/>
      <c r="X130" s="34"/>
      <c r="Y130" s="34"/>
      <c r="Z130" s="34"/>
      <c r="AA130" s="34"/>
      <c r="AB130" s="34"/>
      <c r="AC130" s="34"/>
      <c r="AD130" s="34"/>
      <c r="AE130" s="34"/>
      <c r="AR130" s="198" t="s">
        <v>149</v>
      </c>
      <c r="AT130" s="198" t="s">
        <v>204</v>
      </c>
      <c r="AU130" s="198" t="s">
        <v>85</v>
      </c>
      <c r="AY130" s="17" t="s">
        <v>141</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149</v>
      </c>
      <c r="BM130" s="198" t="s">
        <v>1222</v>
      </c>
    </row>
    <row r="131" spans="1:65" s="2" customFormat="1" ht="63" x14ac:dyDescent="0.2">
      <c r="A131" s="34"/>
      <c r="B131" s="35"/>
      <c r="C131" s="36"/>
      <c r="D131" s="200" t="s">
        <v>151</v>
      </c>
      <c r="E131" s="36"/>
      <c r="F131" s="201" t="s">
        <v>1223</v>
      </c>
      <c r="G131" s="36"/>
      <c r="H131" s="36"/>
      <c r="I131" s="202"/>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151</v>
      </c>
      <c r="AU131" s="17" t="s">
        <v>85</v>
      </c>
    </row>
    <row r="132" spans="1:65" s="2" customFormat="1" ht="24.15" customHeight="1" x14ac:dyDescent="0.2">
      <c r="A132" s="34"/>
      <c r="B132" s="35"/>
      <c r="C132" s="238" t="s">
        <v>186</v>
      </c>
      <c r="D132" s="238" t="s">
        <v>204</v>
      </c>
      <c r="E132" s="239" t="s">
        <v>1224</v>
      </c>
      <c r="F132" s="240" t="s">
        <v>1225</v>
      </c>
      <c r="G132" s="241" t="s">
        <v>146</v>
      </c>
      <c r="H132" s="242">
        <v>350</v>
      </c>
      <c r="I132" s="243"/>
      <c r="J132" s="244">
        <f>ROUND(I132*H132,2)</f>
        <v>0</v>
      </c>
      <c r="K132" s="240" t="s">
        <v>147</v>
      </c>
      <c r="L132" s="39"/>
      <c r="M132" s="245" t="s">
        <v>1</v>
      </c>
      <c r="N132" s="246" t="s">
        <v>40</v>
      </c>
      <c r="O132" s="71"/>
      <c r="P132" s="196">
        <f>O132*H132</f>
        <v>0</v>
      </c>
      <c r="Q132" s="196">
        <v>0</v>
      </c>
      <c r="R132" s="196">
        <f>Q132*H132</f>
        <v>0</v>
      </c>
      <c r="S132" s="196">
        <v>0</v>
      </c>
      <c r="T132" s="197">
        <f>S132*H132</f>
        <v>0</v>
      </c>
      <c r="U132" s="34"/>
      <c r="V132" s="34"/>
      <c r="W132" s="34"/>
      <c r="X132" s="34"/>
      <c r="Y132" s="34"/>
      <c r="Z132" s="34"/>
      <c r="AA132" s="34"/>
      <c r="AB132" s="34"/>
      <c r="AC132" s="34"/>
      <c r="AD132" s="34"/>
      <c r="AE132" s="34"/>
      <c r="AR132" s="198" t="s">
        <v>149</v>
      </c>
      <c r="AT132" s="198" t="s">
        <v>204</v>
      </c>
      <c r="AU132" s="198" t="s">
        <v>85</v>
      </c>
      <c r="AY132" s="17" t="s">
        <v>141</v>
      </c>
      <c r="BE132" s="199">
        <f>IF(N132="základní",J132,0)</f>
        <v>0</v>
      </c>
      <c r="BF132" s="199">
        <f>IF(N132="snížená",J132,0)</f>
        <v>0</v>
      </c>
      <c r="BG132" s="199">
        <f>IF(N132="zákl. přenesená",J132,0)</f>
        <v>0</v>
      </c>
      <c r="BH132" s="199">
        <f>IF(N132="sníž. přenesená",J132,0)</f>
        <v>0</v>
      </c>
      <c r="BI132" s="199">
        <f>IF(N132="nulová",J132,0)</f>
        <v>0</v>
      </c>
      <c r="BJ132" s="17" t="s">
        <v>83</v>
      </c>
      <c r="BK132" s="199">
        <f>ROUND(I132*H132,2)</f>
        <v>0</v>
      </c>
      <c r="BL132" s="17" t="s">
        <v>149</v>
      </c>
      <c r="BM132" s="198" t="s">
        <v>1226</v>
      </c>
    </row>
    <row r="133" spans="1:65" s="2" customFormat="1" ht="63" x14ac:dyDescent="0.2">
      <c r="A133" s="34"/>
      <c r="B133" s="35"/>
      <c r="C133" s="36"/>
      <c r="D133" s="200" t="s">
        <v>151</v>
      </c>
      <c r="E133" s="36"/>
      <c r="F133" s="201" t="s">
        <v>1227</v>
      </c>
      <c r="G133" s="36"/>
      <c r="H133" s="36"/>
      <c r="I133" s="202"/>
      <c r="J133" s="36"/>
      <c r="K133" s="36"/>
      <c r="L133" s="39"/>
      <c r="M133" s="203"/>
      <c r="N133" s="204"/>
      <c r="O133" s="71"/>
      <c r="P133" s="71"/>
      <c r="Q133" s="71"/>
      <c r="R133" s="71"/>
      <c r="S133" s="71"/>
      <c r="T133" s="72"/>
      <c r="U133" s="34"/>
      <c r="V133" s="34"/>
      <c r="W133" s="34"/>
      <c r="X133" s="34"/>
      <c r="Y133" s="34"/>
      <c r="Z133" s="34"/>
      <c r="AA133" s="34"/>
      <c r="AB133" s="34"/>
      <c r="AC133" s="34"/>
      <c r="AD133" s="34"/>
      <c r="AE133" s="34"/>
      <c r="AT133" s="17" t="s">
        <v>151</v>
      </c>
      <c r="AU133" s="17" t="s">
        <v>85</v>
      </c>
    </row>
    <row r="134" spans="1:65" s="2" customFormat="1" ht="24.15" customHeight="1" x14ac:dyDescent="0.2">
      <c r="A134" s="34"/>
      <c r="B134" s="35"/>
      <c r="C134" s="238" t="s">
        <v>203</v>
      </c>
      <c r="D134" s="238" t="s">
        <v>204</v>
      </c>
      <c r="E134" s="239" t="s">
        <v>1228</v>
      </c>
      <c r="F134" s="240" t="s">
        <v>1229</v>
      </c>
      <c r="G134" s="241" t="s">
        <v>146</v>
      </c>
      <c r="H134" s="242">
        <v>65</v>
      </c>
      <c r="I134" s="243"/>
      <c r="J134" s="244">
        <f>ROUND(I134*H134,2)</f>
        <v>0</v>
      </c>
      <c r="K134" s="240" t="s">
        <v>147</v>
      </c>
      <c r="L134" s="39"/>
      <c r="M134" s="245" t="s">
        <v>1</v>
      </c>
      <c r="N134" s="246" t="s">
        <v>40</v>
      </c>
      <c r="O134" s="71"/>
      <c r="P134" s="196">
        <f>O134*H134</f>
        <v>0</v>
      </c>
      <c r="Q134" s="196">
        <v>0</v>
      </c>
      <c r="R134" s="196">
        <f>Q134*H134</f>
        <v>0</v>
      </c>
      <c r="S134" s="196">
        <v>0</v>
      </c>
      <c r="T134" s="197">
        <f>S134*H134</f>
        <v>0</v>
      </c>
      <c r="U134" s="34"/>
      <c r="V134" s="34"/>
      <c r="W134" s="34"/>
      <c r="X134" s="34"/>
      <c r="Y134" s="34"/>
      <c r="Z134" s="34"/>
      <c r="AA134" s="34"/>
      <c r="AB134" s="34"/>
      <c r="AC134" s="34"/>
      <c r="AD134" s="34"/>
      <c r="AE134" s="34"/>
      <c r="AR134" s="198" t="s">
        <v>149</v>
      </c>
      <c r="AT134" s="198" t="s">
        <v>204</v>
      </c>
      <c r="AU134" s="198" t="s">
        <v>85</v>
      </c>
      <c r="AY134" s="17" t="s">
        <v>141</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149</v>
      </c>
      <c r="BM134" s="198" t="s">
        <v>1230</v>
      </c>
    </row>
    <row r="135" spans="1:65" s="2" customFormat="1" ht="63" x14ac:dyDescent="0.2">
      <c r="A135" s="34"/>
      <c r="B135" s="35"/>
      <c r="C135" s="36"/>
      <c r="D135" s="200" t="s">
        <v>151</v>
      </c>
      <c r="E135" s="36"/>
      <c r="F135" s="201" t="s">
        <v>1231</v>
      </c>
      <c r="G135" s="36"/>
      <c r="H135" s="36"/>
      <c r="I135" s="202"/>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151</v>
      </c>
      <c r="AU135" s="17" t="s">
        <v>85</v>
      </c>
    </row>
    <row r="136" spans="1:65" s="2" customFormat="1" ht="24.15" customHeight="1" x14ac:dyDescent="0.2">
      <c r="A136" s="34"/>
      <c r="B136" s="35"/>
      <c r="C136" s="238" t="s">
        <v>148</v>
      </c>
      <c r="D136" s="238" t="s">
        <v>204</v>
      </c>
      <c r="E136" s="239" t="s">
        <v>1232</v>
      </c>
      <c r="F136" s="240" t="s">
        <v>1233</v>
      </c>
      <c r="G136" s="241" t="s">
        <v>146</v>
      </c>
      <c r="H136" s="242">
        <v>2450</v>
      </c>
      <c r="I136" s="243"/>
      <c r="J136" s="244">
        <f>ROUND(I136*H136,2)</f>
        <v>0</v>
      </c>
      <c r="K136" s="240" t="s">
        <v>147</v>
      </c>
      <c r="L136" s="39"/>
      <c r="M136" s="245" t="s">
        <v>1</v>
      </c>
      <c r="N136" s="246" t="s">
        <v>40</v>
      </c>
      <c r="O136" s="71"/>
      <c r="P136" s="196">
        <f>O136*H136</f>
        <v>0</v>
      </c>
      <c r="Q136" s="196">
        <v>0</v>
      </c>
      <c r="R136" s="196">
        <f>Q136*H136</f>
        <v>0</v>
      </c>
      <c r="S136" s="196">
        <v>0</v>
      </c>
      <c r="T136" s="197">
        <f>S136*H136</f>
        <v>0</v>
      </c>
      <c r="U136" s="34"/>
      <c r="V136" s="34"/>
      <c r="W136" s="34"/>
      <c r="X136" s="34"/>
      <c r="Y136" s="34"/>
      <c r="Z136" s="34"/>
      <c r="AA136" s="34"/>
      <c r="AB136" s="34"/>
      <c r="AC136" s="34"/>
      <c r="AD136" s="34"/>
      <c r="AE136" s="34"/>
      <c r="AR136" s="198" t="s">
        <v>149</v>
      </c>
      <c r="AT136" s="198" t="s">
        <v>204</v>
      </c>
      <c r="AU136" s="198" t="s">
        <v>85</v>
      </c>
      <c r="AY136" s="17" t="s">
        <v>141</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149</v>
      </c>
      <c r="BM136" s="198" t="s">
        <v>1234</v>
      </c>
    </row>
    <row r="137" spans="1:65" s="2" customFormat="1" ht="63" x14ac:dyDescent="0.2">
      <c r="A137" s="34"/>
      <c r="B137" s="35"/>
      <c r="C137" s="36"/>
      <c r="D137" s="200" t="s">
        <v>151</v>
      </c>
      <c r="E137" s="36"/>
      <c r="F137" s="201" t="s">
        <v>1235</v>
      </c>
      <c r="G137" s="36"/>
      <c r="H137" s="36"/>
      <c r="I137" s="202"/>
      <c r="J137" s="36"/>
      <c r="K137" s="36"/>
      <c r="L137" s="39"/>
      <c r="M137" s="203"/>
      <c r="N137" s="204"/>
      <c r="O137" s="71"/>
      <c r="P137" s="71"/>
      <c r="Q137" s="71"/>
      <c r="R137" s="71"/>
      <c r="S137" s="71"/>
      <c r="T137" s="72"/>
      <c r="U137" s="34"/>
      <c r="V137" s="34"/>
      <c r="W137" s="34"/>
      <c r="X137" s="34"/>
      <c r="Y137" s="34"/>
      <c r="Z137" s="34"/>
      <c r="AA137" s="34"/>
      <c r="AB137" s="34"/>
      <c r="AC137" s="34"/>
      <c r="AD137" s="34"/>
      <c r="AE137" s="34"/>
      <c r="AT137" s="17" t="s">
        <v>151</v>
      </c>
      <c r="AU137" s="17" t="s">
        <v>85</v>
      </c>
    </row>
    <row r="138" spans="1:65" s="2" customFormat="1" ht="24.15" customHeight="1" x14ac:dyDescent="0.2">
      <c r="A138" s="34"/>
      <c r="B138" s="35"/>
      <c r="C138" s="238" t="s">
        <v>216</v>
      </c>
      <c r="D138" s="238" t="s">
        <v>204</v>
      </c>
      <c r="E138" s="239" t="s">
        <v>1236</v>
      </c>
      <c r="F138" s="240" t="s">
        <v>1237</v>
      </c>
      <c r="G138" s="241" t="s">
        <v>146</v>
      </c>
      <c r="H138" s="242">
        <v>750</v>
      </c>
      <c r="I138" s="243"/>
      <c r="J138" s="244">
        <f>ROUND(I138*H138,2)</f>
        <v>0</v>
      </c>
      <c r="K138" s="240" t="s">
        <v>147</v>
      </c>
      <c r="L138" s="39"/>
      <c r="M138" s="245" t="s">
        <v>1</v>
      </c>
      <c r="N138" s="246" t="s">
        <v>40</v>
      </c>
      <c r="O138" s="71"/>
      <c r="P138" s="196">
        <f>O138*H138</f>
        <v>0</v>
      </c>
      <c r="Q138" s="196">
        <v>0</v>
      </c>
      <c r="R138" s="196">
        <f>Q138*H138</f>
        <v>0</v>
      </c>
      <c r="S138" s="196">
        <v>0</v>
      </c>
      <c r="T138" s="197">
        <f>S138*H138</f>
        <v>0</v>
      </c>
      <c r="U138" s="34"/>
      <c r="V138" s="34"/>
      <c r="W138" s="34"/>
      <c r="X138" s="34"/>
      <c r="Y138" s="34"/>
      <c r="Z138" s="34"/>
      <c r="AA138" s="34"/>
      <c r="AB138" s="34"/>
      <c r="AC138" s="34"/>
      <c r="AD138" s="34"/>
      <c r="AE138" s="34"/>
      <c r="AR138" s="198" t="s">
        <v>149</v>
      </c>
      <c r="AT138" s="198" t="s">
        <v>204</v>
      </c>
      <c r="AU138" s="198" t="s">
        <v>85</v>
      </c>
      <c r="AY138" s="17" t="s">
        <v>141</v>
      </c>
      <c r="BE138" s="199">
        <f>IF(N138="základní",J138,0)</f>
        <v>0</v>
      </c>
      <c r="BF138" s="199">
        <f>IF(N138="snížená",J138,0)</f>
        <v>0</v>
      </c>
      <c r="BG138" s="199">
        <f>IF(N138="zákl. přenesená",J138,0)</f>
        <v>0</v>
      </c>
      <c r="BH138" s="199">
        <f>IF(N138="sníž. přenesená",J138,0)</f>
        <v>0</v>
      </c>
      <c r="BI138" s="199">
        <f>IF(N138="nulová",J138,0)</f>
        <v>0</v>
      </c>
      <c r="BJ138" s="17" t="s">
        <v>83</v>
      </c>
      <c r="BK138" s="199">
        <f>ROUND(I138*H138,2)</f>
        <v>0</v>
      </c>
      <c r="BL138" s="17" t="s">
        <v>149</v>
      </c>
      <c r="BM138" s="198" t="s">
        <v>1238</v>
      </c>
    </row>
    <row r="139" spans="1:65" s="2" customFormat="1" ht="63" x14ac:dyDescent="0.2">
      <c r="A139" s="34"/>
      <c r="B139" s="35"/>
      <c r="C139" s="36"/>
      <c r="D139" s="200" t="s">
        <v>151</v>
      </c>
      <c r="E139" s="36"/>
      <c r="F139" s="201" t="s">
        <v>1239</v>
      </c>
      <c r="G139" s="36"/>
      <c r="H139" s="36"/>
      <c r="I139" s="202"/>
      <c r="J139" s="36"/>
      <c r="K139" s="36"/>
      <c r="L139" s="39"/>
      <c r="M139" s="203"/>
      <c r="N139" s="204"/>
      <c r="O139" s="71"/>
      <c r="P139" s="71"/>
      <c r="Q139" s="71"/>
      <c r="R139" s="71"/>
      <c r="S139" s="71"/>
      <c r="T139" s="72"/>
      <c r="U139" s="34"/>
      <c r="V139" s="34"/>
      <c r="W139" s="34"/>
      <c r="X139" s="34"/>
      <c r="Y139" s="34"/>
      <c r="Z139" s="34"/>
      <c r="AA139" s="34"/>
      <c r="AB139" s="34"/>
      <c r="AC139" s="34"/>
      <c r="AD139" s="34"/>
      <c r="AE139" s="34"/>
      <c r="AT139" s="17" t="s">
        <v>151</v>
      </c>
      <c r="AU139" s="17" t="s">
        <v>85</v>
      </c>
    </row>
    <row r="140" spans="1:65" s="2" customFormat="1" ht="24.15" customHeight="1" x14ac:dyDescent="0.2">
      <c r="A140" s="34"/>
      <c r="B140" s="35"/>
      <c r="C140" s="238" t="s">
        <v>226</v>
      </c>
      <c r="D140" s="238" t="s">
        <v>204</v>
      </c>
      <c r="E140" s="239" t="s">
        <v>1240</v>
      </c>
      <c r="F140" s="240" t="s">
        <v>1241</v>
      </c>
      <c r="G140" s="241" t="s">
        <v>146</v>
      </c>
      <c r="H140" s="242">
        <v>65</v>
      </c>
      <c r="I140" s="243"/>
      <c r="J140" s="244">
        <f>ROUND(I140*H140,2)</f>
        <v>0</v>
      </c>
      <c r="K140" s="240" t="s">
        <v>147</v>
      </c>
      <c r="L140" s="39"/>
      <c r="M140" s="245" t="s">
        <v>1</v>
      </c>
      <c r="N140" s="246" t="s">
        <v>40</v>
      </c>
      <c r="O140" s="71"/>
      <c r="P140" s="196">
        <f>O140*H140</f>
        <v>0</v>
      </c>
      <c r="Q140" s="196">
        <v>0</v>
      </c>
      <c r="R140" s="196">
        <f>Q140*H140</f>
        <v>0</v>
      </c>
      <c r="S140" s="196">
        <v>0</v>
      </c>
      <c r="T140" s="197">
        <f>S140*H140</f>
        <v>0</v>
      </c>
      <c r="U140" s="34"/>
      <c r="V140" s="34"/>
      <c r="W140" s="34"/>
      <c r="X140" s="34"/>
      <c r="Y140" s="34"/>
      <c r="Z140" s="34"/>
      <c r="AA140" s="34"/>
      <c r="AB140" s="34"/>
      <c r="AC140" s="34"/>
      <c r="AD140" s="34"/>
      <c r="AE140" s="34"/>
      <c r="AR140" s="198" t="s">
        <v>149</v>
      </c>
      <c r="AT140" s="198" t="s">
        <v>204</v>
      </c>
      <c r="AU140" s="198" t="s">
        <v>85</v>
      </c>
      <c r="AY140" s="17" t="s">
        <v>141</v>
      </c>
      <c r="BE140" s="199">
        <f>IF(N140="základní",J140,0)</f>
        <v>0</v>
      </c>
      <c r="BF140" s="199">
        <f>IF(N140="snížená",J140,0)</f>
        <v>0</v>
      </c>
      <c r="BG140" s="199">
        <f>IF(N140="zákl. přenesená",J140,0)</f>
        <v>0</v>
      </c>
      <c r="BH140" s="199">
        <f>IF(N140="sníž. přenesená",J140,0)</f>
        <v>0</v>
      </c>
      <c r="BI140" s="199">
        <f>IF(N140="nulová",J140,0)</f>
        <v>0</v>
      </c>
      <c r="BJ140" s="17" t="s">
        <v>83</v>
      </c>
      <c r="BK140" s="199">
        <f>ROUND(I140*H140,2)</f>
        <v>0</v>
      </c>
      <c r="BL140" s="17" t="s">
        <v>149</v>
      </c>
      <c r="BM140" s="198" t="s">
        <v>1242</v>
      </c>
    </row>
    <row r="141" spans="1:65" s="2" customFormat="1" ht="63" x14ac:dyDescent="0.2">
      <c r="A141" s="34"/>
      <c r="B141" s="35"/>
      <c r="C141" s="36"/>
      <c r="D141" s="200" t="s">
        <v>151</v>
      </c>
      <c r="E141" s="36"/>
      <c r="F141" s="201" t="s">
        <v>1243</v>
      </c>
      <c r="G141" s="36"/>
      <c r="H141" s="36"/>
      <c r="I141" s="202"/>
      <c r="J141" s="36"/>
      <c r="K141" s="36"/>
      <c r="L141" s="39"/>
      <c r="M141" s="203"/>
      <c r="N141" s="204"/>
      <c r="O141" s="71"/>
      <c r="P141" s="71"/>
      <c r="Q141" s="71"/>
      <c r="R141" s="71"/>
      <c r="S141" s="71"/>
      <c r="T141" s="72"/>
      <c r="U141" s="34"/>
      <c r="V141" s="34"/>
      <c r="W141" s="34"/>
      <c r="X141" s="34"/>
      <c r="Y141" s="34"/>
      <c r="Z141" s="34"/>
      <c r="AA141" s="34"/>
      <c r="AB141" s="34"/>
      <c r="AC141" s="34"/>
      <c r="AD141" s="34"/>
      <c r="AE141" s="34"/>
      <c r="AT141" s="17" t="s">
        <v>151</v>
      </c>
      <c r="AU141" s="17" t="s">
        <v>85</v>
      </c>
    </row>
    <row r="142" spans="1:65" s="12" customFormat="1" ht="22.75" customHeight="1" x14ac:dyDescent="0.25">
      <c r="B142" s="170"/>
      <c r="C142" s="171"/>
      <c r="D142" s="172" t="s">
        <v>74</v>
      </c>
      <c r="E142" s="184" t="s">
        <v>351</v>
      </c>
      <c r="F142" s="184" t="s">
        <v>352</v>
      </c>
      <c r="G142" s="171"/>
      <c r="H142" s="171"/>
      <c r="I142" s="174"/>
      <c r="J142" s="185">
        <f>BK142</f>
        <v>0</v>
      </c>
      <c r="K142" s="171"/>
      <c r="L142" s="176"/>
      <c r="M142" s="177"/>
      <c r="N142" s="178"/>
      <c r="O142" s="178"/>
      <c r="P142" s="179">
        <f>SUM(P143:P147)</f>
        <v>0</v>
      </c>
      <c r="Q142" s="178"/>
      <c r="R142" s="179">
        <f>SUM(R143:R147)</f>
        <v>0</v>
      </c>
      <c r="S142" s="178"/>
      <c r="T142" s="180">
        <f>SUM(T143:T147)</f>
        <v>0</v>
      </c>
      <c r="AR142" s="181" t="s">
        <v>149</v>
      </c>
      <c r="AT142" s="182" t="s">
        <v>74</v>
      </c>
      <c r="AU142" s="182" t="s">
        <v>83</v>
      </c>
      <c r="AY142" s="181" t="s">
        <v>141</v>
      </c>
      <c r="BK142" s="183">
        <f>SUM(BK143:BK147)</f>
        <v>0</v>
      </c>
    </row>
    <row r="143" spans="1:65" s="2" customFormat="1" ht="55.5" customHeight="1" x14ac:dyDescent="0.2">
      <c r="A143" s="34"/>
      <c r="B143" s="35"/>
      <c r="C143" s="238" t="s">
        <v>234</v>
      </c>
      <c r="D143" s="238" t="s">
        <v>204</v>
      </c>
      <c r="E143" s="239" t="s">
        <v>354</v>
      </c>
      <c r="F143" s="240" t="s">
        <v>355</v>
      </c>
      <c r="G143" s="241" t="s">
        <v>189</v>
      </c>
      <c r="H143" s="242">
        <v>1260</v>
      </c>
      <c r="I143" s="243"/>
      <c r="J143" s="244">
        <f>ROUND(I143*H143,2)</f>
        <v>0</v>
      </c>
      <c r="K143" s="240" t="s">
        <v>147</v>
      </c>
      <c r="L143" s="39"/>
      <c r="M143" s="245" t="s">
        <v>1</v>
      </c>
      <c r="N143" s="246" t="s">
        <v>40</v>
      </c>
      <c r="O143" s="71"/>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182</v>
      </c>
      <c r="AT143" s="198" t="s">
        <v>204</v>
      </c>
      <c r="AU143" s="198" t="s">
        <v>85</v>
      </c>
      <c r="AY143" s="17" t="s">
        <v>141</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182</v>
      </c>
      <c r="BM143" s="198" t="s">
        <v>1244</v>
      </c>
    </row>
    <row r="144" spans="1:65" s="2" customFormat="1" ht="72" x14ac:dyDescent="0.2">
      <c r="A144" s="34"/>
      <c r="B144" s="35"/>
      <c r="C144" s="36"/>
      <c r="D144" s="200" t="s">
        <v>151</v>
      </c>
      <c r="E144" s="36"/>
      <c r="F144" s="201" t="s">
        <v>357</v>
      </c>
      <c r="G144" s="36"/>
      <c r="H144" s="36"/>
      <c r="I144" s="202"/>
      <c r="J144" s="36"/>
      <c r="K144" s="36"/>
      <c r="L144" s="39"/>
      <c r="M144" s="203"/>
      <c r="N144" s="204"/>
      <c r="O144" s="71"/>
      <c r="P144" s="71"/>
      <c r="Q144" s="71"/>
      <c r="R144" s="71"/>
      <c r="S144" s="71"/>
      <c r="T144" s="72"/>
      <c r="U144" s="34"/>
      <c r="V144" s="34"/>
      <c r="W144" s="34"/>
      <c r="X144" s="34"/>
      <c r="Y144" s="34"/>
      <c r="Z144" s="34"/>
      <c r="AA144" s="34"/>
      <c r="AB144" s="34"/>
      <c r="AC144" s="34"/>
      <c r="AD144" s="34"/>
      <c r="AE144" s="34"/>
      <c r="AT144" s="17" t="s">
        <v>151</v>
      </c>
      <c r="AU144" s="17" t="s">
        <v>85</v>
      </c>
    </row>
    <row r="145" spans="1:51" s="15" customFormat="1" x14ac:dyDescent="0.2">
      <c r="B145" s="227"/>
      <c r="C145" s="228"/>
      <c r="D145" s="200" t="s">
        <v>152</v>
      </c>
      <c r="E145" s="229" t="s">
        <v>1</v>
      </c>
      <c r="F145" s="230" t="s">
        <v>1245</v>
      </c>
      <c r="G145" s="228"/>
      <c r="H145" s="229" t="s">
        <v>1</v>
      </c>
      <c r="I145" s="231"/>
      <c r="J145" s="228"/>
      <c r="K145" s="228"/>
      <c r="L145" s="232"/>
      <c r="M145" s="233"/>
      <c r="N145" s="234"/>
      <c r="O145" s="234"/>
      <c r="P145" s="234"/>
      <c r="Q145" s="234"/>
      <c r="R145" s="234"/>
      <c r="S145" s="234"/>
      <c r="T145" s="235"/>
      <c r="AT145" s="236" t="s">
        <v>152</v>
      </c>
      <c r="AU145" s="236" t="s">
        <v>85</v>
      </c>
      <c r="AV145" s="15" t="s">
        <v>83</v>
      </c>
      <c r="AW145" s="15" t="s">
        <v>31</v>
      </c>
      <c r="AX145" s="15" t="s">
        <v>75</v>
      </c>
      <c r="AY145" s="236" t="s">
        <v>141</v>
      </c>
    </row>
    <row r="146" spans="1:51" s="13" customFormat="1" x14ac:dyDescent="0.2">
      <c r="B146" s="205"/>
      <c r="C146" s="206"/>
      <c r="D146" s="200" t="s">
        <v>152</v>
      </c>
      <c r="E146" s="207" t="s">
        <v>1</v>
      </c>
      <c r="F146" s="208" t="s">
        <v>1246</v>
      </c>
      <c r="G146" s="206"/>
      <c r="H146" s="209">
        <v>1260</v>
      </c>
      <c r="I146" s="210"/>
      <c r="J146" s="206"/>
      <c r="K146" s="206"/>
      <c r="L146" s="211"/>
      <c r="M146" s="212"/>
      <c r="N146" s="213"/>
      <c r="O146" s="213"/>
      <c r="P146" s="213"/>
      <c r="Q146" s="213"/>
      <c r="R146" s="213"/>
      <c r="S146" s="213"/>
      <c r="T146" s="214"/>
      <c r="AT146" s="215" t="s">
        <v>152</v>
      </c>
      <c r="AU146" s="215" t="s">
        <v>85</v>
      </c>
      <c r="AV146" s="13" t="s">
        <v>85</v>
      </c>
      <c r="AW146" s="13" t="s">
        <v>31</v>
      </c>
      <c r="AX146" s="13" t="s">
        <v>75</v>
      </c>
      <c r="AY146" s="215" t="s">
        <v>141</v>
      </c>
    </row>
    <row r="147" spans="1:51" s="14" customFormat="1" x14ac:dyDescent="0.2">
      <c r="B147" s="216"/>
      <c r="C147" s="217"/>
      <c r="D147" s="200" t="s">
        <v>152</v>
      </c>
      <c r="E147" s="218" t="s">
        <v>1</v>
      </c>
      <c r="F147" s="219" t="s">
        <v>156</v>
      </c>
      <c r="G147" s="217"/>
      <c r="H147" s="220">
        <v>1260</v>
      </c>
      <c r="I147" s="221"/>
      <c r="J147" s="217"/>
      <c r="K147" s="217"/>
      <c r="L147" s="222"/>
      <c r="M147" s="251"/>
      <c r="N147" s="252"/>
      <c r="O147" s="252"/>
      <c r="P147" s="252"/>
      <c r="Q147" s="252"/>
      <c r="R147" s="252"/>
      <c r="S147" s="252"/>
      <c r="T147" s="253"/>
      <c r="AT147" s="226" t="s">
        <v>152</v>
      </c>
      <c r="AU147" s="226" t="s">
        <v>85</v>
      </c>
      <c r="AV147" s="14" t="s">
        <v>149</v>
      </c>
      <c r="AW147" s="14" t="s">
        <v>31</v>
      </c>
      <c r="AX147" s="14" t="s">
        <v>83</v>
      </c>
      <c r="AY147" s="226" t="s">
        <v>141</v>
      </c>
    </row>
    <row r="148" spans="1:51" s="2" customFormat="1" ht="7" customHeight="1" x14ac:dyDescent="0.2">
      <c r="A148" s="34"/>
      <c r="B148" s="54"/>
      <c r="C148" s="55"/>
      <c r="D148" s="55"/>
      <c r="E148" s="55"/>
      <c r="F148" s="55"/>
      <c r="G148" s="55"/>
      <c r="H148" s="55"/>
      <c r="I148" s="55"/>
      <c r="J148" s="55"/>
      <c r="K148" s="55"/>
      <c r="L148" s="39"/>
      <c r="M148" s="34"/>
      <c r="O148" s="34"/>
      <c r="P148" s="34"/>
      <c r="Q148" s="34"/>
      <c r="R148" s="34"/>
      <c r="S148" s="34"/>
      <c r="T148" s="34"/>
      <c r="U148" s="34"/>
      <c r="V148" s="34"/>
      <c r="W148" s="34"/>
      <c r="X148" s="34"/>
      <c r="Y148" s="34"/>
      <c r="Z148" s="34"/>
      <c r="AA148" s="34"/>
      <c r="AB148" s="34"/>
      <c r="AC148" s="34"/>
      <c r="AD148" s="34"/>
      <c r="AE148" s="34"/>
    </row>
  </sheetData>
  <sheetProtection algorithmName="SHA-512" hashValue="QcJ9CqJ9tZeAfmKelIql6WZIRog/cWlcD2quOCwmeg2/839eQKuEaY+cEz7M1yl07ZYasnPheDGTRIcYu3lNvw==" saltValue="5UpCxV9Oc4gIIg89U+lxBVW3vCOxqrqVRdhEgblNx5wX6IUiH7NQsrOjrpQiRCwzsTLYcEooios4OYM6HzjnqQ==" spinCount="100000" sheet="1" objects="1" scenarios="1" formatColumns="0" formatRows="0" autoFilter="0"/>
  <autoFilter ref="C118:K147" xr:uid="{00000000-0009-0000-0000-000007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36"/>
  <sheetViews>
    <sheetView showGridLines="0" topLeftCell="A122" workbookViewId="0">
      <selection activeCell="J124" sqref="J124"/>
    </sheetView>
  </sheetViews>
  <sheetFormatPr defaultRowHeight="10" x14ac:dyDescent="0.2"/>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x14ac:dyDescent="0.2">
      <c r="L2" s="278"/>
      <c r="M2" s="278"/>
      <c r="N2" s="278"/>
      <c r="O2" s="278"/>
      <c r="P2" s="278"/>
      <c r="Q2" s="278"/>
      <c r="R2" s="278"/>
      <c r="S2" s="278"/>
      <c r="T2" s="278"/>
      <c r="U2" s="278"/>
      <c r="V2" s="278"/>
      <c r="AT2" s="17" t="s">
        <v>106</v>
      </c>
    </row>
    <row r="3" spans="1:46" s="1" customFormat="1" ht="7" hidden="1" customHeight="1" x14ac:dyDescent="0.2">
      <c r="B3" s="108"/>
      <c r="C3" s="109"/>
      <c r="D3" s="109"/>
      <c r="E3" s="109"/>
      <c r="F3" s="109"/>
      <c r="G3" s="109"/>
      <c r="H3" s="109"/>
      <c r="I3" s="109"/>
      <c r="J3" s="109"/>
      <c r="K3" s="109"/>
      <c r="L3" s="20"/>
      <c r="AT3" s="17" t="s">
        <v>85</v>
      </c>
    </row>
    <row r="4" spans="1:46" s="1" customFormat="1" ht="25" hidden="1" customHeight="1" x14ac:dyDescent="0.2">
      <c r="B4" s="20"/>
      <c r="D4" s="110" t="s">
        <v>113</v>
      </c>
      <c r="L4" s="20"/>
      <c r="M4" s="111" t="s">
        <v>10</v>
      </c>
      <c r="AT4" s="17" t="s">
        <v>4</v>
      </c>
    </row>
    <row r="5" spans="1:46" s="1" customFormat="1" ht="7" hidden="1" customHeight="1" x14ac:dyDescent="0.2">
      <c r="B5" s="20"/>
      <c r="L5" s="20"/>
    </row>
    <row r="6" spans="1:46" s="1" customFormat="1" ht="12" hidden="1" customHeight="1" x14ac:dyDescent="0.2">
      <c r="B6" s="20"/>
      <c r="D6" s="112" t="s">
        <v>16</v>
      </c>
      <c r="L6" s="20"/>
    </row>
    <row r="7" spans="1:46" s="1" customFormat="1" ht="16.5" hidden="1" customHeight="1" x14ac:dyDescent="0.2">
      <c r="B7" s="20"/>
      <c r="E7" s="302" t="str">
        <f>'Rekapitulace stavby'!K6</f>
        <v>Oprava trati v úseku Roztoky u Křivoklátu - Rakovník</v>
      </c>
      <c r="F7" s="303"/>
      <c r="G7" s="303"/>
      <c r="H7" s="303"/>
      <c r="L7" s="20"/>
    </row>
    <row r="8" spans="1:46" s="2" customFormat="1" ht="12" hidden="1" customHeight="1" x14ac:dyDescent="0.2">
      <c r="A8" s="34"/>
      <c r="B8" s="39"/>
      <c r="C8" s="34"/>
      <c r="D8" s="112" t="s">
        <v>114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x14ac:dyDescent="0.2">
      <c r="A9" s="34"/>
      <c r="B9" s="39"/>
      <c r="C9" s="34"/>
      <c r="D9" s="34"/>
      <c r="E9" s="304" t="s">
        <v>1247</v>
      </c>
      <c r="F9" s="305"/>
      <c r="G9" s="305"/>
      <c r="H9" s="305"/>
      <c r="I9" s="34"/>
      <c r="J9" s="34"/>
      <c r="K9" s="34"/>
      <c r="L9" s="51"/>
      <c r="S9" s="34"/>
      <c r="T9" s="34"/>
      <c r="U9" s="34"/>
      <c r="V9" s="34"/>
      <c r="W9" s="34"/>
      <c r="X9" s="34"/>
      <c r="Y9" s="34"/>
      <c r="Z9" s="34"/>
      <c r="AA9" s="34"/>
      <c r="AB9" s="34"/>
      <c r="AC9" s="34"/>
      <c r="AD9" s="34"/>
      <c r="AE9" s="34"/>
    </row>
    <row r="10" spans="1:46" s="2" customFormat="1" hidden="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x14ac:dyDescent="0.2">
      <c r="A12" s="34"/>
      <c r="B12" s="39"/>
      <c r="C12" s="34"/>
      <c r="D12" s="112" t="s">
        <v>20</v>
      </c>
      <c r="E12" s="34"/>
      <c r="F12" s="113" t="s">
        <v>21</v>
      </c>
      <c r="G12" s="34"/>
      <c r="H12" s="34"/>
      <c r="I12" s="112" t="s">
        <v>22</v>
      </c>
      <c r="J12" s="114" t="str">
        <f>'Rekapitulace stavby'!AN8</f>
        <v>10. 6. 2022</v>
      </c>
      <c r="K12" s="34"/>
      <c r="L12" s="51"/>
      <c r="S12" s="34"/>
      <c r="T12" s="34"/>
      <c r="U12" s="34"/>
      <c r="V12" s="34"/>
      <c r="W12" s="34"/>
      <c r="X12" s="34"/>
      <c r="Y12" s="34"/>
      <c r="Z12" s="34"/>
      <c r="AA12" s="34"/>
      <c r="AB12" s="34"/>
      <c r="AC12" s="34"/>
      <c r="AD12" s="34"/>
      <c r="AE12" s="34"/>
    </row>
    <row r="13" spans="1:46" s="2" customFormat="1" ht="10.75" hidden="1"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x14ac:dyDescent="0.2">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x14ac:dyDescent="0.2">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7" hidden="1"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x14ac:dyDescent="0.2">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x14ac:dyDescent="0.2">
      <c r="A18" s="34"/>
      <c r="B18" s="39"/>
      <c r="C18" s="34"/>
      <c r="D18" s="34"/>
      <c r="E18" s="306" t="str">
        <f>'Rekapitulace stavby'!E14</f>
        <v>Vyplň údaj</v>
      </c>
      <c r="F18" s="307"/>
      <c r="G18" s="307"/>
      <c r="H18" s="307"/>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 hidden="1"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x14ac:dyDescent="0.2">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x14ac:dyDescent="0.2">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7" hidden="1"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x14ac:dyDescent="0.2">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x14ac:dyDescent="0.2">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7" hidden="1"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x14ac:dyDescent="0.2">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x14ac:dyDescent="0.2">
      <c r="A27" s="115"/>
      <c r="B27" s="116"/>
      <c r="C27" s="115"/>
      <c r="D27" s="115"/>
      <c r="E27" s="308" t="s">
        <v>1</v>
      </c>
      <c r="F27" s="308"/>
      <c r="G27" s="308"/>
      <c r="H27" s="308"/>
      <c r="I27" s="115"/>
      <c r="J27" s="115"/>
      <c r="K27" s="115"/>
      <c r="L27" s="117"/>
      <c r="S27" s="115"/>
      <c r="T27" s="115"/>
      <c r="U27" s="115"/>
      <c r="V27" s="115"/>
      <c r="W27" s="115"/>
      <c r="X27" s="115"/>
      <c r="Y27" s="115"/>
      <c r="Z27" s="115"/>
      <c r="AA27" s="115"/>
      <c r="AB27" s="115"/>
      <c r="AC27" s="115"/>
      <c r="AD27" s="115"/>
      <c r="AE27" s="115"/>
    </row>
    <row r="28" spans="1:31" s="2" customFormat="1" ht="7" hidden="1"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 hidden="1"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4" hidden="1" customHeight="1" x14ac:dyDescent="0.2">
      <c r="A30" s="34"/>
      <c r="B30" s="39"/>
      <c r="C30" s="34"/>
      <c r="D30" s="119" t="s">
        <v>35</v>
      </c>
      <c r="E30" s="34"/>
      <c r="F30" s="34"/>
      <c r="G30" s="34"/>
      <c r="H30" s="34"/>
      <c r="I30" s="34"/>
      <c r="J30" s="120">
        <f>ROUND(J118, 2)</f>
        <v>0</v>
      </c>
      <c r="K30" s="34"/>
      <c r="L30" s="51"/>
      <c r="S30" s="34"/>
      <c r="T30" s="34"/>
      <c r="U30" s="34"/>
      <c r="V30" s="34"/>
      <c r="W30" s="34"/>
      <c r="X30" s="34"/>
      <c r="Y30" s="34"/>
      <c r="Z30" s="34"/>
      <c r="AA30" s="34"/>
      <c r="AB30" s="34"/>
      <c r="AC30" s="34"/>
      <c r="AD30" s="34"/>
      <c r="AE30" s="34"/>
    </row>
    <row r="31" spans="1:31" s="2" customFormat="1" ht="7" hidden="1"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x14ac:dyDescent="0.2">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x14ac:dyDescent="0.2">
      <c r="A33" s="34"/>
      <c r="B33" s="39"/>
      <c r="C33" s="34"/>
      <c r="D33" s="122" t="s">
        <v>39</v>
      </c>
      <c r="E33" s="112" t="s">
        <v>40</v>
      </c>
      <c r="F33" s="123">
        <f>ROUND((SUM(BE118:BE135)),  2)</f>
        <v>0</v>
      </c>
      <c r="G33" s="34"/>
      <c r="H33" s="34"/>
      <c r="I33" s="124">
        <v>0.21</v>
      </c>
      <c r="J33" s="123">
        <f>ROUND(((SUM(BE118:BE135))*I33),  2)</f>
        <v>0</v>
      </c>
      <c r="K33" s="34"/>
      <c r="L33" s="51"/>
      <c r="S33" s="34"/>
      <c r="T33" s="34"/>
      <c r="U33" s="34"/>
      <c r="V33" s="34"/>
      <c r="W33" s="34"/>
      <c r="X33" s="34"/>
      <c r="Y33" s="34"/>
      <c r="Z33" s="34"/>
      <c r="AA33" s="34"/>
      <c r="AB33" s="34"/>
      <c r="AC33" s="34"/>
      <c r="AD33" s="34"/>
      <c r="AE33" s="34"/>
    </row>
    <row r="34" spans="1:31" s="2" customFormat="1" ht="14.4" hidden="1" customHeight="1" x14ac:dyDescent="0.2">
      <c r="A34" s="34"/>
      <c r="B34" s="39"/>
      <c r="C34" s="34"/>
      <c r="D34" s="34"/>
      <c r="E34" s="112" t="s">
        <v>41</v>
      </c>
      <c r="F34" s="123">
        <f>ROUND((SUM(BF118:BF135)),  2)</f>
        <v>0</v>
      </c>
      <c r="G34" s="34"/>
      <c r="H34" s="34"/>
      <c r="I34" s="124">
        <v>0.15</v>
      </c>
      <c r="J34" s="123">
        <f>ROUND(((SUM(BF118:BF135))*I34),  2)</f>
        <v>0</v>
      </c>
      <c r="K34" s="34"/>
      <c r="L34" s="51"/>
      <c r="S34" s="34"/>
      <c r="T34" s="34"/>
      <c r="U34" s="34"/>
      <c r="V34" s="34"/>
      <c r="W34" s="34"/>
      <c r="X34" s="34"/>
      <c r="Y34" s="34"/>
      <c r="Z34" s="34"/>
      <c r="AA34" s="34"/>
      <c r="AB34" s="34"/>
      <c r="AC34" s="34"/>
      <c r="AD34" s="34"/>
      <c r="AE34" s="34"/>
    </row>
    <row r="35" spans="1:31" s="2" customFormat="1" ht="14.4" hidden="1" customHeight="1" x14ac:dyDescent="0.2">
      <c r="A35" s="34"/>
      <c r="B35" s="39"/>
      <c r="C35" s="34"/>
      <c r="D35" s="34"/>
      <c r="E35" s="112" t="s">
        <v>42</v>
      </c>
      <c r="F35" s="123">
        <f>ROUND((SUM(BG118:BG135)),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x14ac:dyDescent="0.2">
      <c r="A36" s="34"/>
      <c r="B36" s="39"/>
      <c r="C36" s="34"/>
      <c r="D36" s="34"/>
      <c r="E36" s="112" t="s">
        <v>43</v>
      </c>
      <c r="F36" s="123">
        <f>ROUND((SUM(BH118:BH135)),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x14ac:dyDescent="0.2">
      <c r="A37" s="34"/>
      <c r="B37" s="39"/>
      <c r="C37" s="34"/>
      <c r="D37" s="34"/>
      <c r="E37" s="112" t="s">
        <v>44</v>
      </c>
      <c r="F37" s="123">
        <f>ROUND((SUM(BI118:BI135)),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7" hidden="1"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hidden="1" customHeight="1" x14ac:dyDescent="0.2">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x14ac:dyDescent="0.2">
      <c r="B41" s="20"/>
      <c r="L41" s="20"/>
    </row>
    <row r="42" spans="1:31" s="1" customFormat="1" ht="14.4" hidden="1" customHeight="1" x14ac:dyDescent="0.2">
      <c r="B42" s="20"/>
      <c r="L42" s="20"/>
    </row>
    <row r="43" spans="1:31" s="1" customFormat="1" ht="14.4" hidden="1" customHeight="1" x14ac:dyDescent="0.2">
      <c r="B43" s="20"/>
      <c r="L43" s="20"/>
    </row>
    <row r="44" spans="1:31" s="1" customFormat="1" ht="14.4" hidden="1" customHeight="1" x14ac:dyDescent="0.2">
      <c r="B44" s="20"/>
      <c r="L44" s="20"/>
    </row>
    <row r="45" spans="1:31" s="1" customFormat="1" ht="14.4" hidden="1" customHeight="1" x14ac:dyDescent="0.2">
      <c r="B45" s="20"/>
      <c r="L45" s="20"/>
    </row>
    <row r="46" spans="1:31" s="1" customFormat="1" ht="14.4" hidden="1" customHeight="1" x14ac:dyDescent="0.2">
      <c r="B46" s="20"/>
      <c r="L46" s="20"/>
    </row>
    <row r="47" spans="1:31" s="1" customFormat="1" ht="14.4" hidden="1" customHeight="1" x14ac:dyDescent="0.2">
      <c r="B47" s="20"/>
      <c r="L47" s="20"/>
    </row>
    <row r="48" spans="1:31" s="1" customFormat="1" ht="14.4" hidden="1" customHeight="1" x14ac:dyDescent="0.2">
      <c r="B48" s="20"/>
      <c r="L48" s="20"/>
    </row>
    <row r="49" spans="1:31" s="1" customFormat="1" ht="14.4" hidden="1" customHeight="1" x14ac:dyDescent="0.2">
      <c r="B49" s="20"/>
      <c r="L49" s="20"/>
    </row>
    <row r="50" spans="1:31" s="2" customFormat="1" ht="14.4" hidden="1" customHeight="1" x14ac:dyDescent="0.2">
      <c r="B50" s="51"/>
      <c r="D50" s="132" t="s">
        <v>48</v>
      </c>
      <c r="E50" s="133"/>
      <c r="F50" s="133"/>
      <c r="G50" s="132" t="s">
        <v>49</v>
      </c>
      <c r="H50" s="133"/>
      <c r="I50" s="133"/>
      <c r="J50" s="133"/>
      <c r="K50" s="133"/>
      <c r="L50" s="51"/>
    </row>
    <row r="51" spans="1:31" hidden="1" x14ac:dyDescent="0.2">
      <c r="B51" s="20"/>
      <c r="L51" s="20"/>
    </row>
    <row r="52" spans="1:31" hidden="1" x14ac:dyDescent="0.2">
      <c r="B52" s="20"/>
      <c r="L52" s="20"/>
    </row>
    <row r="53" spans="1:31" hidden="1" x14ac:dyDescent="0.2">
      <c r="B53" s="20"/>
      <c r="L53" s="20"/>
    </row>
    <row r="54" spans="1:31" hidden="1" x14ac:dyDescent="0.2">
      <c r="B54" s="20"/>
      <c r="L54" s="20"/>
    </row>
    <row r="55" spans="1:31" hidden="1" x14ac:dyDescent="0.2">
      <c r="B55" s="20"/>
      <c r="L55" s="20"/>
    </row>
    <row r="56" spans="1:31" hidden="1" x14ac:dyDescent="0.2">
      <c r="B56" s="20"/>
      <c r="L56" s="20"/>
    </row>
    <row r="57" spans="1:31" hidden="1" x14ac:dyDescent="0.2">
      <c r="B57" s="20"/>
      <c r="L57" s="20"/>
    </row>
    <row r="58" spans="1:31" hidden="1" x14ac:dyDescent="0.2">
      <c r="B58" s="20"/>
      <c r="L58" s="20"/>
    </row>
    <row r="59" spans="1:31" hidden="1" x14ac:dyDescent="0.2">
      <c r="B59" s="20"/>
      <c r="L59" s="20"/>
    </row>
    <row r="60" spans="1:31" hidden="1" x14ac:dyDescent="0.2">
      <c r="B60" s="20"/>
      <c r="L60" s="20"/>
    </row>
    <row r="61" spans="1:31" s="2" customFormat="1" ht="12.5" hidden="1" x14ac:dyDescent="0.2">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idden="1" x14ac:dyDescent="0.2">
      <c r="B62" s="20"/>
      <c r="L62" s="20"/>
    </row>
    <row r="63" spans="1:31" hidden="1" x14ac:dyDescent="0.2">
      <c r="B63" s="20"/>
      <c r="L63" s="20"/>
    </row>
    <row r="64" spans="1:31" hidden="1" x14ac:dyDescent="0.2">
      <c r="B64" s="20"/>
      <c r="L64" s="20"/>
    </row>
    <row r="65" spans="1:31" s="2" customFormat="1" ht="13" hidden="1" x14ac:dyDescent="0.2">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idden="1" x14ac:dyDescent="0.2">
      <c r="B66" s="20"/>
      <c r="L66" s="20"/>
    </row>
    <row r="67" spans="1:31" hidden="1" x14ac:dyDescent="0.2">
      <c r="B67" s="20"/>
      <c r="L67" s="20"/>
    </row>
    <row r="68" spans="1:31" hidden="1" x14ac:dyDescent="0.2">
      <c r="B68" s="20"/>
      <c r="L68" s="20"/>
    </row>
    <row r="69" spans="1:31" hidden="1" x14ac:dyDescent="0.2">
      <c r="B69" s="20"/>
      <c r="L69" s="20"/>
    </row>
    <row r="70" spans="1:31" hidden="1" x14ac:dyDescent="0.2">
      <c r="B70" s="20"/>
      <c r="L70" s="20"/>
    </row>
    <row r="71" spans="1:31" hidden="1" x14ac:dyDescent="0.2">
      <c r="B71" s="20"/>
      <c r="L71" s="20"/>
    </row>
    <row r="72" spans="1:31" hidden="1" x14ac:dyDescent="0.2">
      <c r="B72" s="20"/>
      <c r="L72" s="20"/>
    </row>
    <row r="73" spans="1:31" hidden="1" x14ac:dyDescent="0.2">
      <c r="B73" s="20"/>
      <c r="L73" s="20"/>
    </row>
    <row r="74" spans="1:31" hidden="1" x14ac:dyDescent="0.2">
      <c r="B74" s="20"/>
      <c r="L74" s="20"/>
    </row>
    <row r="75" spans="1:31" hidden="1" x14ac:dyDescent="0.2">
      <c r="B75" s="20"/>
      <c r="L75" s="20"/>
    </row>
    <row r="76" spans="1:31" s="2" customFormat="1" ht="12.5" hidden="1" x14ac:dyDescent="0.2">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idden="1" x14ac:dyDescent="0.2"/>
    <row r="79" spans="1:31" hidden="1" x14ac:dyDescent="0.2"/>
    <row r="80" spans="1:31" hidden="1" x14ac:dyDescent="0.2"/>
    <row r="81" spans="1:47" s="2" customFormat="1" ht="7" hidden="1"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5" hidden="1" customHeight="1" x14ac:dyDescent="0.2">
      <c r="A82" s="34"/>
      <c r="B82" s="35"/>
      <c r="C82" s="23" t="s">
        <v>116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 hidden="1"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x14ac:dyDescent="0.2">
      <c r="A85" s="34"/>
      <c r="B85" s="35"/>
      <c r="C85" s="36"/>
      <c r="D85" s="36"/>
      <c r="E85" s="300" t="str">
        <f>E7</f>
        <v>Oprava trati v úseku Roztoky u Křivoklátu - Rakovník</v>
      </c>
      <c r="F85" s="301"/>
      <c r="G85" s="301"/>
      <c r="H85" s="301"/>
      <c r="I85" s="36"/>
      <c r="J85" s="36"/>
      <c r="K85" s="36"/>
      <c r="L85" s="51"/>
      <c r="S85" s="34"/>
      <c r="T85" s="34"/>
      <c r="U85" s="34"/>
      <c r="V85" s="34"/>
      <c r="W85" s="34"/>
      <c r="X85" s="34"/>
      <c r="Y85" s="34"/>
      <c r="Z85" s="34"/>
      <c r="AA85" s="34"/>
      <c r="AB85" s="34"/>
      <c r="AC85" s="34"/>
      <c r="AD85" s="34"/>
      <c r="AE85" s="34"/>
    </row>
    <row r="86" spans="1:47" s="2" customFormat="1" ht="12" hidden="1" customHeight="1" x14ac:dyDescent="0.2">
      <c r="A86" s="34"/>
      <c r="B86" s="35"/>
      <c r="C86" s="29" t="s">
        <v>114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x14ac:dyDescent="0.2">
      <c r="A87" s="34"/>
      <c r="B87" s="35"/>
      <c r="C87" s="36"/>
      <c r="D87" s="36"/>
      <c r="E87" s="290" t="str">
        <f>E9</f>
        <v>SO 08 - Zabezpečovací zařízení</v>
      </c>
      <c r="F87" s="299"/>
      <c r="G87" s="299"/>
      <c r="H87" s="299"/>
      <c r="I87" s="36"/>
      <c r="J87" s="36"/>
      <c r="K87" s="36"/>
      <c r="L87" s="51"/>
      <c r="S87" s="34"/>
      <c r="T87" s="34"/>
      <c r="U87" s="34"/>
      <c r="V87" s="34"/>
      <c r="W87" s="34"/>
      <c r="X87" s="34"/>
      <c r="Y87" s="34"/>
      <c r="Z87" s="34"/>
      <c r="AA87" s="34"/>
      <c r="AB87" s="34"/>
      <c r="AC87" s="34"/>
      <c r="AD87" s="34"/>
      <c r="AE87" s="34"/>
    </row>
    <row r="88" spans="1:47" s="2" customFormat="1" ht="7" hidden="1"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x14ac:dyDescent="0.2">
      <c r="A89" s="34"/>
      <c r="B89" s="35"/>
      <c r="C89" s="29" t="s">
        <v>20</v>
      </c>
      <c r="D89" s="36"/>
      <c r="E89" s="36"/>
      <c r="F89" s="27" t="str">
        <f>F12</f>
        <v xml:space="preserve"> </v>
      </c>
      <c r="G89" s="36"/>
      <c r="H89" s="36"/>
      <c r="I89" s="29" t="s">
        <v>22</v>
      </c>
      <c r="J89" s="66" t="str">
        <f>IF(J12="","",J12)</f>
        <v>10. 6. 2022</v>
      </c>
      <c r="K89" s="36"/>
      <c r="L89" s="51"/>
      <c r="S89" s="34"/>
      <c r="T89" s="34"/>
      <c r="U89" s="34"/>
      <c r="V89" s="34"/>
      <c r="W89" s="34"/>
      <c r="X89" s="34"/>
      <c r="Y89" s="34"/>
      <c r="Z89" s="34"/>
      <c r="AA89" s="34"/>
      <c r="AB89" s="34"/>
      <c r="AC89" s="34"/>
      <c r="AD89" s="34"/>
      <c r="AE89" s="34"/>
    </row>
    <row r="90" spans="1:47" s="2" customFormat="1" ht="7" hidden="1"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x14ac:dyDescent="0.2">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x14ac:dyDescent="0.2">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25" hidden="1"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x14ac:dyDescent="0.2">
      <c r="A94" s="34"/>
      <c r="B94" s="35"/>
      <c r="C94" s="143" t="s">
        <v>117</v>
      </c>
      <c r="D94" s="144"/>
      <c r="E94" s="144"/>
      <c r="F94" s="144"/>
      <c r="G94" s="144"/>
      <c r="H94" s="144"/>
      <c r="I94" s="144"/>
      <c r="J94" s="145" t="s">
        <v>118</v>
      </c>
      <c r="K94" s="144"/>
      <c r="L94" s="51"/>
      <c r="S94" s="34"/>
      <c r="T94" s="34"/>
      <c r="U94" s="34"/>
      <c r="V94" s="34"/>
      <c r="W94" s="34"/>
      <c r="X94" s="34"/>
      <c r="Y94" s="34"/>
      <c r="Z94" s="34"/>
      <c r="AA94" s="34"/>
      <c r="AB94" s="34"/>
      <c r="AC94" s="34"/>
      <c r="AD94" s="34"/>
      <c r="AE94" s="34"/>
    </row>
    <row r="95" spans="1:47" s="2" customFormat="1" ht="10.25" hidden="1"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75" hidden="1" customHeight="1" x14ac:dyDescent="0.2">
      <c r="A96" s="34"/>
      <c r="B96" s="35"/>
      <c r="C96" s="146" t="s">
        <v>119</v>
      </c>
      <c r="D96" s="36"/>
      <c r="E96" s="36"/>
      <c r="F96" s="36"/>
      <c r="G96" s="36"/>
      <c r="H96" s="36"/>
      <c r="I96" s="36"/>
      <c r="J96" s="84">
        <f>J118</f>
        <v>0</v>
      </c>
      <c r="K96" s="36"/>
      <c r="L96" s="51"/>
      <c r="S96" s="34"/>
      <c r="T96" s="34"/>
      <c r="U96" s="34"/>
      <c r="V96" s="34"/>
      <c r="W96" s="34"/>
      <c r="X96" s="34"/>
      <c r="Y96" s="34"/>
      <c r="Z96" s="34"/>
      <c r="AA96" s="34"/>
      <c r="AB96" s="34"/>
      <c r="AC96" s="34"/>
      <c r="AD96" s="34"/>
      <c r="AE96" s="34"/>
      <c r="AU96" s="17" t="s">
        <v>120</v>
      </c>
    </row>
    <row r="97" spans="1:31" s="9" customFormat="1" ht="25" hidden="1" customHeight="1" x14ac:dyDescent="0.2">
      <c r="B97" s="147"/>
      <c r="C97" s="148"/>
      <c r="D97" s="149" t="s">
        <v>121</v>
      </c>
      <c r="E97" s="150"/>
      <c r="F97" s="150"/>
      <c r="G97" s="150"/>
      <c r="H97" s="150"/>
      <c r="I97" s="150"/>
      <c r="J97" s="151">
        <f>J119</f>
        <v>0</v>
      </c>
      <c r="K97" s="148"/>
      <c r="L97" s="152"/>
    </row>
    <row r="98" spans="1:31" s="10" customFormat="1" ht="19.899999999999999" hidden="1" customHeight="1" x14ac:dyDescent="0.2">
      <c r="B98" s="153"/>
      <c r="C98" s="154"/>
      <c r="D98" s="155" t="s">
        <v>125</v>
      </c>
      <c r="E98" s="156"/>
      <c r="F98" s="156"/>
      <c r="G98" s="156"/>
      <c r="H98" s="156"/>
      <c r="I98" s="156"/>
      <c r="J98" s="157">
        <f>J120</f>
        <v>0</v>
      </c>
      <c r="K98" s="154"/>
      <c r="L98" s="158"/>
    </row>
    <row r="99" spans="1:31" s="2" customFormat="1" ht="21.75" hidden="1" customHeight="1" x14ac:dyDescent="0.2">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31" s="2" customFormat="1" ht="7" hidden="1" customHeight="1" x14ac:dyDescent="0.2">
      <c r="A100" s="34"/>
      <c r="B100" s="54"/>
      <c r="C100" s="55"/>
      <c r="D100" s="55"/>
      <c r="E100" s="55"/>
      <c r="F100" s="55"/>
      <c r="G100" s="55"/>
      <c r="H100" s="55"/>
      <c r="I100" s="55"/>
      <c r="J100" s="55"/>
      <c r="K100" s="55"/>
      <c r="L100" s="51"/>
      <c r="S100" s="34"/>
      <c r="T100" s="34"/>
      <c r="U100" s="34"/>
      <c r="V100" s="34"/>
      <c r="W100" s="34"/>
      <c r="X100" s="34"/>
      <c r="Y100" s="34"/>
      <c r="Z100" s="34"/>
      <c r="AA100" s="34"/>
      <c r="AB100" s="34"/>
      <c r="AC100" s="34"/>
      <c r="AD100" s="34"/>
      <c r="AE100" s="34"/>
    </row>
    <row r="101" spans="1:31" hidden="1" x14ac:dyDescent="0.2"/>
    <row r="102" spans="1:31" hidden="1" x14ac:dyDescent="0.2"/>
    <row r="103" spans="1:31" hidden="1" x14ac:dyDescent="0.2"/>
    <row r="104" spans="1:31" s="2" customFormat="1" ht="7" customHeight="1" x14ac:dyDescent="0.2">
      <c r="A104" s="34"/>
      <c r="B104" s="56"/>
      <c r="C104" s="57"/>
      <c r="D104" s="57"/>
      <c r="E104" s="57"/>
      <c r="F104" s="57"/>
      <c r="G104" s="57"/>
      <c r="H104" s="57"/>
      <c r="I104" s="57"/>
      <c r="J104" s="57"/>
      <c r="K104" s="57"/>
      <c r="L104" s="51"/>
      <c r="S104" s="34"/>
      <c r="T104" s="34"/>
      <c r="U104" s="34"/>
      <c r="V104" s="34"/>
      <c r="W104" s="34"/>
      <c r="X104" s="34"/>
      <c r="Y104" s="34"/>
      <c r="Z104" s="34"/>
      <c r="AA104" s="34"/>
      <c r="AB104" s="34"/>
      <c r="AC104" s="34"/>
      <c r="AD104" s="34"/>
      <c r="AE104" s="34"/>
    </row>
    <row r="105" spans="1:31" s="2" customFormat="1" ht="25" customHeight="1" x14ac:dyDescent="0.2">
      <c r="A105" s="34"/>
      <c r="B105" s="35"/>
      <c r="C105" s="23" t="s">
        <v>126</v>
      </c>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7"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2" customHeight="1" x14ac:dyDescent="0.2">
      <c r="A107" s="34"/>
      <c r="B107" s="35"/>
      <c r="C107" s="29" t="s">
        <v>16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6.5" customHeight="1" x14ac:dyDescent="0.2">
      <c r="A108" s="34"/>
      <c r="B108" s="35"/>
      <c r="C108" s="36"/>
      <c r="D108" s="36"/>
      <c r="E108" s="300" t="str">
        <f>E7</f>
        <v>Oprava trati v úseku Roztoky u Křivoklátu - Rakovník</v>
      </c>
      <c r="F108" s="301"/>
      <c r="G108" s="301"/>
      <c r="H108" s="301"/>
      <c r="I108" s="36"/>
      <c r="J108" s="36"/>
      <c r="K108" s="36"/>
      <c r="L108" s="51"/>
      <c r="S108" s="34"/>
      <c r="T108" s="34"/>
      <c r="U108" s="34"/>
      <c r="V108" s="34"/>
      <c r="W108" s="34"/>
      <c r="X108" s="34"/>
      <c r="Y108" s="34"/>
      <c r="Z108" s="34"/>
      <c r="AA108" s="34"/>
      <c r="AB108" s="34"/>
      <c r="AC108" s="34"/>
      <c r="AD108" s="34"/>
      <c r="AE108" s="34"/>
    </row>
    <row r="109" spans="1:31" s="2" customFormat="1" ht="12" customHeight="1" x14ac:dyDescent="0.2">
      <c r="A109" s="34"/>
      <c r="B109" s="35"/>
      <c r="C109" s="29" t="s">
        <v>114</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x14ac:dyDescent="0.2">
      <c r="A110" s="34"/>
      <c r="B110" s="35"/>
      <c r="C110" s="36"/>
      <c r="D110" s="36"/>
      <c r="E110" s="290" t="str">
        <f>E9</f>
        <v>SO 08 - Zabezpečovací zařízení</v>
      </c>
      <c r="F110" s="299"/>
      <c r="G110" s="299"/>
      <c r="H110" s="299"/>
      <c r="I110" s="36"/>
      <c r="J110" s="36"/>
      <c r="K110" s="36"/>
      <c r="L110" s="51"/>
      <c r="S110" s="34"/>
      <c r="T110" s="34"/>
      <c r="U110" s="34"/>
      <c r="V110" s="34"/>
      <c r="W110" s="34"/>
      <c r="X110" s="34"/>
      <c r="Y110" s="34"/>
      <c r="Z110" s="34"/>
      <c r="AA110" s="34"/>
      <c r="AB110" s="34"/>
      <c r="AC110" s="34"/>
      <c r="AD110" s="34"/>
      <c r="AE110" s="34"/>
    </row>
    <row r="111" spans="1:31" s="2" customFormat="1" ht="7" customHeight="1" x14ac:dyDescent="0.2">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x14ac:dyDescent="0.2">
      <c r="A112" s="34"/>
      <c r="B112" s="35"/>
      <c r="C112" s="29" t="s">
        <v>20</v>
      </c>
      <c r="D112" s="36"/>
      <c r="E112" s="36"/>
      <c r="F112" s="27" t="str">
        <f>F12</f>
        <v xml:space="preserve"> </v>
      </c>
      <c r="G112" s="36"/>
      <c r="H112" s="36"/>
      <c r="I112" s="29" t="s">
        <v>22</v>
      </c>
      <c r="J112" s="66" t="str">
        <f>IF(J12="","",J12)</f>
        <v>10. 6. 2022</v>
      </c>
      <c r="K112" s="36"/>
      <c r="L112" s="51"/>
      <c r="S112" s="34"/>
      <c r="T112" s="34"/>
      <c r="U112" s="34"/>
      <c r="V112" s="34"/>
      <c r="W112" s="34"/>
      <c r="X112" s="34"/>
      <c r="Y112" s="34"/>
      <c r="Z112" s="34"/>
      <c r="AA112" s="34"/>
      <c r="AB112" s="34"/>
      <c r="AC112" s="34"/>
      <c r="AD112" s="34"/>
      <c r="AE112" s="34"/>
    </row>
    <row r="113" spans="1:65" s="2" customFormat="1" ht="7"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5.15" customHeight="1" x14ac:dyDescent="0.2">
      <c r="A114" s="34"/>
      <c r="B114" s="35"/>
      <c r="C114" s="29" t="s">
        <v>24</v>
      </c>
      <c r="D114" s="36"/>
      <c r="E114" s="36"/>
      <c r="F114" s="27" t="str">
        <f>E15</f>
        <v>Ing. Aleš Bednář</v>
      </c>
      <c r="G114" s="36"/>
      <c r="H114" s="36"/>
      <c r="I114" s="29" t="s">
        <v>30</v>
      </c>
      <c r="J114" s="32" t="str">
        <f>E21</f>
        <v xml:space="preserve"> </v>
      </c>
      <c r="K114" s="36"/>
      <c r="L114" s="51"/>
      <c r="S114" s="34"/>
      <c r="T114" s="34"/>
      <c r="U114" s="34"/>
      <c r="V114" s="34"/>
      <c r="W114" s="34"/>
      <c r="X114" s="34"/>
      <c r="Y114" s="34"/>
      <c r="Z114" s="34"/>
      <c r="AA114" s="34"/>
      <c r="AB114" s="34"/>
      <c r="AC114" s="34"/>
      <c r="AD114" s="34"/>
      <c r="AE114" s="34"/>
    </row>
    <row r="115" spans="1:65" s="2" customFormat="1" ht="15.15" customHeight="1" x14ac:dyDescent="0.2">
      <c r="A115" s="34"/>
      <c r="B115" s="35"/>
      <c r="C115" s="29" t="s">
        <v>28</v>
      </c>
      <c r="D115" s="36"/>
      <c r="E115" s="36"/>
      <c r="F115" s="27" t="str">
        <f>IF(E18="","",E18)</f>
        <v>Vyplň údaj</v>
      </c>
      <c r="G115" s="36"/>
      <c r="H115" s="36"/>
      <c r="I115" s="29" t="s">
        <v>32</v>
      </c>
      <c r="J115" s="32" t="str">
        <f>E24</f>
        <v>Lukáš Kot</v>
      </c>
      <c r="K115" s="36"/>
      <c r="L115" s="51"/>
      <c r="S115" s="34"/>
      <c r="T115" s="34"/>
      <c r="U115" s="34"/>
      <c r="V115" s="34"/>
      <c r="W115" s="34"/>
      <c r="X115" s="34"/>
      <c r="Y115" s="34"/>
      <c r="Z115" s="34"/>
      <c r="AA115" s="34"/>
      <c r="AB115" s="34"/>
      <c r="AC115" s="34"/>
      <c r="AD115" s="34"/>
      <c r="AE115" s="34"/>
    </row>
    <row r="116" spans="1:65" s="2" customFormat="1" ht="10.2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11" customFormat="1" ht="29.25" customHeight="1" x14ac:dyDescent="0.2">
      <c r="A117" s="159"/>
      <c r="B117" s="160"/>
      <c r="C117" s="161" t="s">
        <v>127</v>
      </c>
      <c r="D117" s="162" t="s">
        <v>60</v>
      </c>
      <c r="E117" s="162" t="s">
        <v>56</v>
      </c>
      <c r="F117" s="162" t="s">
        <v>57</v>
      </c>
      <c r="G117" s="162" t="s">
        <v>128</v>
      </c>
      <c r="H117" s="162" t="s">
        <v>129</v>
      </c>
      <c r="I117" s="162" t="s">
        <v>130</v>
      </c>
      <c r="J117" s="162" t="s">
        <v>118</v>
      </c>
      <c r="K117" s="163" t="s">
        <v>131</v>
      </c>
      <c r="L117" s="164"/>
      <c r="M117" s="75" t="s">
        <v>1</v>
      </c>
      <c r="N117" s="76" t="s">
        <v>39</v>
      </c>
      <c r="O117" s="76" t="s">
        <v>132</v>
      </c>
      <c r="P117" s="76" t="s">
        <v>133</v>
      </c>
      <c r="Q117" s="76" t="s">
        <v>134</v>
      </c>
      <c r="R117" s="76" t="s">
        <v>135</v>
      </c>
      <c r="S117" s="76" t="s">
        <v>136</v>
      </c>
      <c r="T117" s="77" t="s">
        <v>137</v>
      </c>
      <c r="U117" s="159"/>
      <c r="V117" s="159"/>
      <c r="W117" s="159"/>
      <c r="X117" s="159"/>
      <c r="Y117" s="159"/>
      <c r="Z117" s="159"/>
      <c r="AA117" s="159"/>
      <c r="AB117" s="159"/>
      <c r="AC117" s="159"/>
      <c r="AD117" s="159"/>
      <c r="AE117" s="159"/>
    </row>
    <row r="118" spans="1:65" s="2" customFormat="1" ht="22.75" customHeight="1" x14ac:dyDescent="0.35">
      <c r="A118" s="34"/>
      <c r="B118" s="35"/>
      <c r="C118" s="82" t="s">
        <v>138</v>
      </c>
      <c r="D118" s="36"/>
      <c r="E118" s="36"/>
      <c r="F118" s="36"/>
      <c r="G118" s="36"/>
      <c r="H118" s="36"/>
      <c r="I118" s="36"/>
      <c r="J118" s="165">
        <f>BK118</f>
        <v>0</v>
      </c>
      <c r="K118" s="36"/>
      <c r="L118" s="39"/>
      <c r="M118" s="78"/>
      <c r="N118" s="166"/>
      <c r="O118" s="79"/>
      <c r="P118" s="167">
        <f>P119</f>
        <v>0</v>
      </c>
      <c r="Q118" s="79"/>
      <c r="R118" s="167">
        <f>R119</f>
        <v>0</v>
      </c>
      <c r="S118" s="79"/>
      <c r="T118" s="168">
        <f>T119</f>
        <v>0</v>
      </c>
      <c r="U118" s="34"/>
      <c r="V118" s="34"/>
      <c r="W118" s="34"/>
      <c r="X118" s="34"/>
      <c r="Y118" s="34"/>
      <c r="Z118" s="34"/>
      <c r="AA118" s="34"/>
      <c r="AB118" s="34"/>
      <c r="AC118" s="34"/>
      <c r="AD118" s="34"/>
      <c r="AE118" s="34"/>
      <c r="AT118" s="17" t="s">
        <v>74</v>
      </c>
      <c r="AU118" s="17" t="s">
        <v>120</v>
      </c>
      <c r="BK118" s="169">
        <f>BK119</f>
        <v>0</v>
      </c>
    </row>
    <row r="119" spans="1:65" s="12" customFormat="1" ht="25.9" customHeight="1" x14ac:dyDescent="0.35">
      <c r="B119" s="170"/>
      <c r="C119" s="171"/>
      <c r="D119" s="172" t="s">
        <v>74</v>
      </c>
      <c r="E119" s="173" t="s">
        <v>139</v>
      </c>
      <c r="F119" s="173" t="s">
        <v>140</v>
      </c>
      <c r="G119" s="171"/>
      <c r="H119" s="171"/>
      <c r="I119" s="174"/>
      <c r="J119" s="175">
        <f>BK119</f>
        <v>0</v>
      </c>
      <c r="K119" s="171"/>
      <c r="L119" s="176"/>
      <c r="M119" s="177"/>
      <c r="N119" s="178"/>
      <c r="O119" s="178"/>
      <c r="P119" s="179">
        <f>P120</f>
        <v>0</v>
      </c>
      <c r="Q119" s="178"/>
      <c r="R119" s="179">
        <f>R120</f>
        <v>0</v>
      </c>
      <c r="S119" s="178"/>
      <c r="T119" s="180">
        <f>T120</f>
        <v>0</v>
      </c>
      <c r="AR119" s="181" t="s">
        <v>149</v>
      </c>
      <c r="AT119" s="182" t="s">
        <v>74</v>
      </c>
      <c r="AU119" s="182" t="s">
        <v>75</v>
      </c>
      <c r="AY119" s="181" t="s">
        <v>141</v>
      </c>
      <c r="BK119" s="183">
        <f>BK120</f>
        <v>0</v>
      </c>
    </row>
    <row r="120" spans="1:65" s="12" customFormat="1" ht="22.75" customHeight="1" x14ac:dyDescent="0.25">
      <c r="B120" s="170"/>
      <c r="C120" s="171"/>
      <c r="D120" s="172" t="s">
        <v>74</v>
      </c>
      <c r="E120" s="184" t="s">
        <v>351</v>
      </c>
      <c r="F120" s="184" t="s">
        <v>352</v>
      </c>
      <c r="G120" s="171"/>
      <c r="H120" s="171"/>
      <c r="I120" s="174"/>
      <c r="J120" s="185">
        <f>BK120</f>
        <v>0</v>
      </c>
      <c r="K120" s="171"/>
      <c r="L120" s="176"/>
      <c r="M120" s="177"/>
      <c r="N120" s="178"/>
      <c r="O120" s="178"/>
      <c r="P120" s="179">
        <f>SUM(P121:P135)</f>
        <v>0</v>
      </c>
      <c r="Q120" s="178"/>
      <c r="R120" s="179">
        <f>SUM(R121:R135)</f>
        <v>0</v>
      </c>
      <c r="S120" s="178"/>
      <c r="T120" s="180">
        <f>SUM(T121:T135)</f>
        <v>0</v>
      </c>
      <c r="AR120" s="181" t="s">
        <v>149</v>
      </c>
      <c r="AT120" s="182" t="s">
        <v>74</v>
      </c>
      <c r="AU120" s="182" t="s">
        <v>83</v>
      </c>
      <c r="AY120" s="181" t="s">
        <v>141</v>
      </c>
      <c r="BK120" s="183">
        <f>SUM(BK121:BK135)</f>
        <v>0</v>
      </c>
    </row>
    <row r="121" spans="1:65" s="2" customFormat="1" ht="33" customHeight="1" x14ac:dyDescent="0.2">
      <c r="A121" s="34"/>
      <c r="B121" s="35"/>
      <c r="C121" s="238" t="s">
        <v>83</v>
      </c>
      <c r="D121" s="238" t="s">
        <v>204</v>
      </c>
      <c r="E121" s="239" t="s">
        <v>1248</v>
      </c>
      <c r="F121" s="240" t="s">
        <v>1249</v>
      </c>
      <c r="G121" s="241" t="s">
        <v>146</v>
      </c>
      <c r="H121" s="242">
        <v>2</v>
      </c>
      <c r="I121" s="243"/>
      <c r="J121" s="244">
        <f>ROUND(I121*H121,2)</f>
        <v>0</v>
      </c>
      <c r="K121" s="240" t="s">
        <v>1</v>
      </c>
      <c r="L121" s="39"/>
      <c r="M121" s="245" t="s">
        <v>1</v>
      </c>
      <c r="N121" s="246" t="s">
        <v>40</v>
      </c>
      <c r="O121" s="71"/>
      <c r="P121" s="196">
        <f>O121*H121</f>
        <v>0</v>
      </c>
      <c r="Q121" s="196">
        <v>0</v>
      </c>
      <c r="R121" s="196">
        <f>Q121*H121</f>
        <v>0</v>
      </c>
      <c r="S121" s="196">
        <v>0</v>
      </c>
      <c r="T121" s="197">
        <f>S121*H121</f>
        <v>0</v>
      </c>
      <c r="U121" s="34"/>
      <c r="V121" s="34"/>
      <c r="W121" s="34"/>
      <c r="X121" s="34"/>
      <c r="Y121" s="34"/>
      <c r="Z121" s="34"/>
      <c r="AA121" s="34"/>
      <c r="AB121" s="34"/>
      <c r="AC121" s="34"/>
      <c r="AD121" s="34"/>
      <c r="AE121" s="34"/>
      <c r="AR121" s="198" t="s">
        <v>182</v>
      </c>
      <c r="AT121" s="198" t="s">
        <v>204</v>
      </c>
      <c r="AU121" s="198" t="s">
        <v>85</v>
      </c>
      <c r="AY121" s="17" t="s">
        <v>141</v>
      </c>
      <c r="BE121" s="199">
        <f>IF(N121="základní",J121,0)</f>
        <v>0</v>
      </c>
      <c r="BF121" s="199">
        <f>IF(N121="snížená",J121,0)</f>
        <v>0</v>
      </c>
      <c r="BG121" s="199">
        <f>IF(N121="zákl. přenesená",J121,0)</f>
        <v>0</v>
      </c>
      <c r="BH121" s="199">
        <f>IF(N121="sníž. přenesená",J121,0)</f>
        <v>0</v>
      </c>
      <c r="BI121" s="199">
        <f>IF(N121="nulová",J121,0)</f>
        <v>0</v>
      </c>
      <c r="BJ121" s="17" t="s">
        <v>83</v>
      </c>
      <c r="BK121" s="199">
        <f>ROUND(I121*H121,2)</f>
        <v>0</v>
      </c>
      <c r="BL121" s="17" t="s">
        <v>182</v>
      </c>
      <c r="BM121" s="198" t="s">
        <v>1250</v>
      </c>
    </row>
    <row r="122" spans="1:65" s="2" customFormat="1" ht="18" x14ac:dyDescent="0.2">
      <c r="A122" s="34"/>
      <c r="B122" s="35"/>
      <c r="C122" s="36"/>
      <c r="D122" s="200" t="s">
        <v>151</v>
      </c>
      <c r="E122" s="36"/>
      <c r="F122" s="201" t="s">
        <v>1249</v>
      </c>
      <c r="G122" s="36"/>
      <c r="H122" s="36"/>
      <c r="I122" s="202"/>
      <c r="J122" s="36"/>
      <c r="K122" s="36"/>
      <c r="L122" s="39"/>
      <c r="M122" s="203"/>
      <c r="N122" s="204"/>
      <c r="O122" s="71"/>
      <c r="P122" s="71"/>
      <c r="Q122" s="71"/>
      <c r="R122" s="71"/>
      <c r="S122" s="71"/>
      <c r="T122" s="72"/>
      <c r="U122" s="34"/>
      <c r="V122" s="34"/>
      <c r="W122" s="34"/>
      <c r="X122" s="34"/>
      <c r="Y122" s="34"/>
      <c r="Z122" s="34"/>
      <c r="AA122" s="34"/>
      <c r="AB122" s="34"/>
      <c r="AC122" s="34"/>
      <c r="AD122" s="34"/>
      <c r="AE122" s="34"/>
      <c r="AT122" s="17" t="s">
        <v>151</v>
      </c>
      <c r="AU122" s="17" t="s">
        <v>85</v>
      </c>
    </row>
    <row r="123" spans="1:65" s="15" customFormat="1" x14ac:dyDescent="0.2">
      <c r="B123" s="227"/>
      <c r="C123" s="228"/>
      <c r="D123" s="200" t="s">
        <v>152</v>
      </c>
      <c r="E123" s="229" t="s">
        <v>1</v>
      </c>
      <c r="F123" s="230" t="s">
        <v>1251</v>
      </c>
      <c r="G123" s="228"/>
      <c r="H123" s="229" t="s">
        <v>1</v>
      </c>
      <c r="I123" s="231"/>
      <c r="J123" s="228"/>
      <c r="K123" s="228"/>
      <c r="L123" s="232"/>
      <c r="M123" s="233"/>
      <c r="N123" s="234"/>
      <c r="O123" s="234"/>
      <c r="P123" s="234"/>
      <c r="Q123" s="234"/>
      <c r="R123" s="234"/>
      <c r="S123" s="234"/>
      <c r="T123" s="235"/>
      <c r="AT123" s="236" t="s">
        <v>152</v>
      </c>
      <c r="AU123" s="236" t="s">
        <v>85</v>
      </c>
      <c r="AV123" s="15" t="s">
        <v>83</v>
      </c>
      <c r="AW123" s="15" t="s">
        <v>31</v>
      </c>
      <c r="AX123" s="15" t="s">
        <v>75</v>
      </c>
      <c r="AY123" s="236" t="s">
        <v>141</v>
      </c>
    </row>
    <row r="124" spans="1:65" s="13" customFormat="1" x14ac:dyDescent="0.2">
      <c r="B124" s="205"/>
      <c r="C124" s="206"/>
      <c r="D124" s="200" t="s">
        <v>152</v>
      </c>
      <c r="E124" s="207" t="s">
        <v>1</v>
      </c>
      <c r="F124" s="208" t="s">
        <v>85</v>
      </c>
      <c r="G124" s="206"/>
      <c r="H124" s="209">
        <v>2</v>
      </c>
      <c r="I124" s="210"/>
      <c r="J124" s="206"/>
      <c r="K124" s="206"/>
      <c r="L124" s="211"/>
      <c r="M124" s="212"/>
      <c r="N124" s="213"/>
      <c r="O124" s="213"/>
      <c r="P124" s="213"/>
      <c r="Q124" s="213"/>
      <c r="R124" s="213"/>
      <c r="S124" s="213"/>
      <c r="T124" s="214"/>
      <c r="AT124" s="215" t="s">
        <v>152</v>
      </c>
      <c r="AU124" s="215" t="s">
        <v>85</v>
      </c>
      <c r="AV124" s="13" t="s">
        <v>85</v>
      </c>
      <c r="AW124" s="13" t="s">
        <v>31</v>
      </c>
      <c r="AX124" s="13" t="s">
        <v>75</v>
      </c>
      <c r="AY124" s="215" t="s">
        <v>141</v>
      </c>
    </row>
    <row r="125" spans="1:65" s="14" customFormat="1" x14ac:dyDescent="0.2">
      <c r="B125" s="216"/>
      <c r="C125" s="217"/>
      <c r="D125" s="200" t="s">
        <v>152</v>
      </c>
      <c r="E125" s="218" t="s">
        <v>1</v>
      </c>
      <c r="F125" s="219" t="s">
        <v>156</v>
      </c>
      <c r="G125" s="217"/>
      <c r="H125" s="220">
        <v>2</v>
      </c>
      <c r="I125" s="221"/>
      <c r="J125" s="217"/>
      <c r="K125" s="217"/>
      <c r="L125" s="222"/>
      <c r="M125" s="223"/>
      <c r="N125" s="224"/>
      <c r="O125" s="224"/>
      <c r="P125" s="224"/>
      <c r="Q125" s="224"/>
      <c r="R125" s="224"/>
      <c r="S125" s="224"/>
      <c r="T125" s="225"/>
      <c r="AT125" s="226" t="s">
        <v>152</v>
      </c>
      <c r="AU125" s="226" t="s">
        <v>85</v>
      </c>
      <c r="AV125" s="14" t="s">
        <v>149</v>
      </c>
      <c r="AW125" s="14" t="s">
        <v>31</v>
      </c>
      <c r="AX125" s="14" t="s">
        <v>83</v>
      </c>
      <c r="AY125" s="226" t="s">
        <v>141</v>
      </c>
    </row>
    <row r="126" spans="1:65" s="2" customFormat="1" ht="16.5" customHeight="1" x14ac:dyDescent="0.2">
      <c r="A126" s="34"/>
      <c r="B126" s="35"/>
      <c r="C126" s="238" t="s">
        <v>85</v>
      </c>
      <c r="D126" s="238" t="s">
        <v>204</v>
      </c>
      <c r="E126" s="239" t="s">
        <v>1252</v>
      </c>
      <c r="F126" s="240" t="s">
        <v>1253</v>
      </c>
      <c r="G126" s="241" t="s">
        <v>146</v>
      </c>
      <c r="H126" s="242">
        <v>7</v>
      </c>
      <c r="I126" s="243"/>
      <c r="J126" s="244">
        <f>ROUND(I126*H126,2)</f>
        <v>0</v>
      </c>
      <c r="K126" s="240" t="s">
        <v>147</v>
      </c>
      <c r="L126" s="39"/>
      <c r="M126" s="245" t="s">
        <v>1</v>
      </c>
      <c r="N126" s="246" t="s">
        <v>40</v>
      </c>
      <c r="O126" s="71"/>
      <c r="P126" s="196">
        <f>O126*H126</f>
        <v>0</v>
      </c>
      <c r="Q126" s="196">
        <v>0</v>
      </c>
      <c r="R126" s="196">
        <f>Q126*H126</f>
        <v>0</v>
      </c>
      <c r="S126" s="196">
        <v>0</v>
      </c>
      <c r="T126" s="197">
        <f>S126*H126</f>
        <v>0</v>
      </c>
      <c r="U126" s="34"/>
      <c r="V126" s="34"/>
      <c r="W126" s="34"/>
      <c r="X126" s="34"/>
      <c r="Y126" s="34"/>
      <c r="Z126" s="34"/>
      <c r="AA126" s="34"/>
      <c r="AB126" s="34"/>
      <c r="AC126" s="34"/>
      <c r="AD126" s="34"/>
      <c r="AE126" s="34"/>
      <c r="AR126" s="198" t="s">
        <v>149</v>
      </c>
      <c r="AT126" s="198" t="s">
        <v>204</v>
      </c>
      <c r="AU126" s="198" t="s">
        <v>85</v>
      </c>
      <c r="AY126" s="17" t="s">
        <v>141</v>
      </c>
      <c r="BE126" s="199">
        <f>IF(N126="základní",J126,0)</f>
        <v>0</v>
      </c>
      <c r="BF126" s="199">
        <f>IF(N126="snížená",J126,0)</f>
        <v>0</v>
      </c>
      <c r="BG126" s="199">
        <f>IF(N126="zákl. přenesená",J126,0)</f>
        <v>0</v>
      </c>
      <c r="BH126" s="199">
        <f>IF(N126="sníž. přenesená",J126,0)</f>
        <v>0</v>
      </c>
      <c r="BI126" s="199">
        <f>IF(N126="nulová",J126,0)</f>
        <v>0</v>
      </c>
      <c r="BJ126" s="17" t="s">
        <v>83</v>
      </c>
      <c r="BK126" s="199">
        <f>ROUND(I126*H126,2)</f>
        <v>0</v>
      </c>
      <c r="BL126" s="17" t="s">
        <v>149</v>
      </c>
      <c r="BM126" s="198" t="s">
        <v>1254</v>
      </c>
    </row>
    <row r="127" spans="1:65" s="2" customFormat="1" ht="18" x14ac:dyDescent="0.2">
      <c r="A127" s="34"/>
      <c r="B127" s="35"/>
      <c r="C127" s="36"/>
      <c r="D127" s="200" t="s">
        <v>151</v>
      </c>
      <c r="E127" s="36"/>
      <c r="F127" s="201" t="s">
        <v>1255</v>
      </c>
      <c r="G127" s="36"/>
      <c r="H127" s="36"/>
      <c r="I127" s="202"/>
      <c r="J127" s="36"/>
      <c r="K127" s="36"/>
      <c r="L127" s="39"/>
      <c r="M127" s="203"/>
      <c r="N127" s="204"/>
      <c r="O127" s="71"/>
      <c r="P127" s="71"/>
      <c r="Q127" s="71"/>
      <c r="R127" s="71"/>
      <c r="S127" s="71"/>
      <c r="T127" s="72"/>
      <c r="U127" s="34"/>
      <c r="V127" s="34"/>
      <c r="W127" s="34"/>
      <c r="X127" s="34"/>
      <c r="Y127" s="34"/>
      <c r="Z127" s="34"/>
      <c r="AA127" s="34"/>
      <c r="AB127" s="34"/>
      <c r="AC127" s="34"/>
      <c r="AD127" s="34"/>
      <c r="AE127" s="34"/>
      <c r="AT127" s="17" t="s">
        <v>151</v>
      </c>
      <c r="AU127" s="17" t="s">
        <v>85</v>
      </c>
    </row>
    <row r="128" spans="1:65" s="15" customFormat="1" x14ac:dyDescent="0.2">
      <c r="B128" s="227"/>
      <c r="C128" s="228"/>
      <c r="D128" s="200" t="s">
        <v>152</v>
      </c>
      <c r="E128" s="229" t="s">
        <v>1</v>
      </c>
      <c r="F128" s="230" t="s">
        <v>1256</v>
      </c>
      <c r="G128" s="228"/>
      <c r="H128" s="229" t="s">
        <v>1</v>
      </c>
      <c r="I128" s="231"/>
      <c r="J128" s="228"/>
      <c r="K128" s="228"/>
      <c r="L128" s="232"/>
      <c r="M128" s="233"/>
      <c r="N128" s="234"/>
      <c r="O128" s="234"/>
      <c r="P128" s="234"/>
      <c r="Q128" s="234"/>
      <c r="R128" s="234"/>
      <c r="S128" s="234"/>
      <c r="T128" s="235"/>
      <c r="AT128" s="236" t="s">
        <v>152</v>
      </c>
      <c r="AU128" s="236" t="s">
        <v>85</v>
      </c>
      <c r="AV128" s="15" t="s">
        <v>83</v>
      </c>
      <c r="AW128" s="15" t="s">
        <v>31</v>
      </c>
      <c r="AX128" s="15" t="s">
        <v>75</v>
      </c>
      <c r="AY128" s="236" t="s">
        <v>141</v>
      </c>
    </row>
    <row r="129" spans="1:65" s="13" customFormat="1" x14ac:dyDescent="0.2">
      <c r="B129" s="205"/>
      <c r="C129" s="206"/>
      <c r="D129" s="200" t="s">
        <v>152</v>
      </c>
      <c r="E129" s="207" t="s">
        <v>1</v>
      </c>
      <c r="F129" s="208" t="s">
        <v>203</v>
      </c>
      <c r="G129" s="206"/>
      <c r="H129" s="209">
        <v>7</v>
      </c>
      <c r="I129" s="210"/>
      <c r="J129" s="206"/>
      <c r="K129" s="206"/>
      <c r="L129" s="211"/>
      <c r="M129" s="212"/>
      <c r="N129" s="213"/>
      <c r="O129" s="213"/>
      <c r="P129" s="213"/>
      <c r="Q129" s="213"/>
      <c r="R129" s="213"/>
      <c r="S129" s="213"/>
      <c r="T129" s="214"/>
      <c r="AT129" s="215" t="s">
        <v>152</v>
      </c>
      <c r="AU129" s="215" t="s">
        <v>85</v>
      </c>
      <c r="AV129" s="13" t="s">
        <v>85</v>
      </c>
      <c r="AW129" s="13" t="s">
        <v>31</v>
      </c>
      <c r="AX129" s="13" t="s">
        <v>75</v>
      </c>
      <c r="AY129" s="215" t="s">
        <v>141</v>
      </c>
    </row>
    <row r="130" spans="1:65" s="14" customFormat="1" x14ac:dyDescent="0.2">
      <c r="B130" s="216"/>
      <c r="C130" s="217"/>
      <c r="D130" s="200" t="s">
        <v>152</v>
      </c>
      <c r="E130" s="218" t="s">
        <v>1</v>
      </c>
      <c r="F130" s="219" t="s">
        <v>156</v>
      </c>
      <c r="G130" s="217"/>
      <c r="H130" s="220">
        <v>7</v>
      </c>
      <c r="I130" s="221"/>
      <c r="J130" s="217"/>
      <c r="K130" s="217"/>
      <c r="L130" s="222"/>
      <c r="M130" s="223"/>
      <c r="N130" s="224"/>
      <c r="O130" s="224"/>
      <c r="P130" s="224"/>
      <c r="Q130" s="224"/>
      <c r="R130" s="224"/>
      <c r="S130" s="224"/>
      <c r="T130" s="225"/>
      <c r="AT130" s="226" t="s">
        <v>152</v>
      </c>
      <c r="AU130" s="226" t="s">
        <v>85</v>
      </c>
      <c r="AV130" s="14" t="s">
        <v>149</v>
      </c>
      <c r="AW130" s="14" t="s">
        <v>31</v>
      </c>
      <c r="AX130" s="14" t="s">
        <v>83</v>
      </c>
      <c r="AY130" s="226" t="s">
        <v>141</v>
      </c>
    </row>
    <row r="131" spans="1:65" s="2" customFormat="1" ht="21.75" customHeight="1" x14ac:dyDescent="0.2">
      <c r="A131" s="34"/>
      <c r="B131" s="35"/>
      <c r="C131" s="238" t="s">
        <v>164</v>
      </c>
      <c r="D131" s="238" t="s">
        <v>204</v>
      </c>
      <c r="E131" s="239" t="s">
        <v>1257</v>
      </c>
      <c r="F131" s="240" t="s">
        <v>1258</v>
      </c>
      <c r="G131" s="241" t="s">
        <v>146</v>
      </c>
      <c r="H131" s="242">
        <v>7</v>
      </c>
      <c r="I131" s="243"/>
      <c r="J131" s="244">
        <f>ROUND(I131*H131,2)</f>
        <v>0</v>
      </c>
      <c r="K131" s="240" t="s">
        <v>147</v>
      </c>
      <c r="L131" s="39"/>
      <c r="M131" s="245" t="s">
        <v>1</v>
      </c>
      <c r="N131" s="246" t="s">
        <v>40</v>
      </c>
      <c r="O131" s="71"/>
      <c r="P131" s="196">
        <f>O131*H131</f>
        <v>0</v>
      </c>
      <c r="Q131" s="196">
        <v>0</v>
      </c>
      <c r="R131" s="196">
        <f>Q131*H131</f>
        <v>0</v>
      </c>
      <c r="S131" s="196">
        <v>0</v>
      </c>
      <c r="T131" s="197">
        <f>S131*H131</f>
        <v>0</v>
      </c>
      <c r="U131" s="34"/>
      <c r="V131" s="34"/>
      <c r="W131" s="34"/>
      <c r="X131" s="34"/>
      <c r="Y131" s="34"/>
      <c r="Z131" s="34"/>
      <c r="AA131" s="34"/>
      <c r="AB131" s="34"/>
      <c r="AC131" s="34"/>
      <c r="AD131" s="34"/>
      <c r="AE131" s="34"/>
      <c r="AR131" s="198" t="s">
        <v>182</v>
      </c>
      <c r="AT131" s="198" t="s">
        <v>204</v>
      </c>
      <c r="AU131" s="198" t="s">
        <v>85</v>
      </c>
      <c r="AY131" s="17" t="s">
        <v>141</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182</v>
      </c>
      <c r="BM131" s="198" t="s">
        <v>1259</v>
      </c>
    </row>
    <row r="132" spans="1:65" s="2" customFormat="1" x14ac:dyDescent="0.2">
      <c r="A132" s="34"/>
      <c r="B132" s="35"/>
      <c r="C132" s="36"/>
      <c r="D132" s="200" t="s">
        <v>151</v>
      </c>
      <c r="E132" s="36"/>
      <c r="F132" s="201" t="s">
        <v>1258</v>
      </c>
      <c r="G132" s="36"/>
      <c r="H132" s="36"/>
      <c r="I132" s="202"/>
      <c r="J132" s="36"/>
      <c r="K132" s="36"/>
      <c r="L132" s="39"/>
      <c r="M132" s="203"/>
      <c r="N132" s="204"/>
      <c r="O132" s="71"/>
      <c r="P132" s="71"/>
      <c r="Q132" s="71"/>
      <c r="R132" s="71"/>
      <c r="S132" s="71"/>
      <c r="T132" s="72"/>
      <c r="U132" s="34"/>
      <c r="V132" s="34"/>
      <c r="W132" s="34"/>
      <c r="X132" s="34"/>
      <c r="Y132" s="34"/>
      <c r="Z132" s="34"/>
      <c r="AA132" s="34"/>
      <c r="AB132" s="34"/>
      <c r="AC132" s="34"/>
      <c r="AD132" s="34"/>
      <c r="AE132" s="34"/>
      <c r="AT132" s="17" t="s">
        <v>151</v>
      </c>
      <c r="AU132" s="17" t="s">
        <v>85</v>
      </c>
    </row>
    <row r="133" spans="1:65" s="15" customFormat="1" x14ac:dyDescent="0.2">
      <c r="B133" s="227"/>
      <c r="C133" s="228"/>
      <c r="D133" s="200" t="s">
        <v>152</v>
      </c>
      <c r="E133" s="229" t="s">
        <v>1</v>
      </c>
      <c r="F133" s="230" t="s">
        <v>1256</v>
      </c>
      <c r="G133" s="228"/>
      <c r="H133" s="229" t="s">
        <v>1</v>
      </c>
      <c r="I133" s="231"/>
      <c r="J133" s="228"/>
      <c r="K133" s="228"/>
      <c r="L133" s="232"/>
      <c r="M133" s="233"/>
      <c r="N133" s="234"/>
      <c r="O133" s="234"/>
      <c r="P133" s="234"/>
      <c r="Q133" s="234"/>
      <c r="R133" s="234"/>
      <c r="S133" s="234"/>
      <c r="T133" s="235"/>
      <c r="AT133" s="236" t="s">
        <v>152</v>
      </c>
      <c r="AU133" s="236" t="s">
        <v>85</v>
      </c>
      <c r="AV133" s="15" t="s">
        <v>83</v>
      </c>
      <c r="AW133" s="15" t="s">
        <v>31</v>
      </c>
      <c r="AX133" s="15" t="s">
        <v>75</v>
      </c>
      <c r="AY133" s="236" t="s">
        <v>141</v>
      </c>
    </row>
    <row r="134" spans="1:65" s="13" customFormat="1" x14ac:dyDescent="0.2">
      <c r="B134" s="205"/>
      <c r="C134" s="206"/>
      <c r="D134" s="200" t="s">
        <v>152</v>
      </c>
      <c r="E134" s="207" t="s">
        <v>1</v>
      </c>
      <c r="F134" s="208" t="s">
        <v>203</v>
      </c>
      <c r="G134" s="206"/>
      <c r="H134" s="209">
        <v>7</v>
      </c>
      <c r="I134" s="210"/>
      <c r="J134" s="206"/>
      <c r="K134" s="206"/>
      <c r="L134" s="211"/>
      <c r="M134" s="212"/>
      <c r="N134" s="213"/>
      <c r="O134" s="213"/>
      <c r="P134" s="213"/>
      <c r="Q134" s="213"/>
      <c r="R134" s="213"/>
      <c r="S134" s="213"/>
      <c r="T134" s="214"/>
      <c r="AT134" s="215" t="s">
        <v>152</v>
      </c>
      <c r="AU134" s="215" t="s">
        <v>85</v>
      </c>
      <c r="AV134" s="13" t="s">
        <v>85</v>
      </c>
      <c r="AW134" s="13" t="s">
        <v>31</v>
      </c>
      <c r="AX134" s="13" t="s">
        <v>75</v>
      </c>
      <c r="AY134" s="215" t="s">
        <v>141</v>
      </c>
    </row>
    <row r="135" spans="1:65" s="14" customFormat="1" x14ac:dyDescent="0.2">
      <c r="B135" s="216"/>
      <c r="C135" s="217"/>
      <c r="D135" s="200" t="s">
        <v>152</v>
      </c>
      <c r="E135" s="218" t="s">
        <v>1</v>
      </c>
      <c r="F135" s="219" t="s">
        <v>156</v>
      </c>
      <c r="G135" s="217"/>
      <c r="H135" s="220">
        <v>7</v>
      </c>
      <c r="I135" s="221"/>
      <c r="J135" s="217"/>
      <c r="K135" s="217"/>
      <c r="L135" s="222"/>
      <c r="M135" s="251"/>
      <c r="N135" s="252"/>
      <c r="O135" s="252"/>
      <c r="P135" s="252"/>
      <c r="Q135" s="252"/>
      <c r="R135" s="252"/>
      <c r="S135" s="252"/>
      <c r="T135" s="253"/>
      <c r="AT135" s="226" t="s">
        <v>152</v>
      </c>
      <c r="AU135" s="226" t="s">
        <v>85</v>
      </c>
      <c r="AV135" s="14" t="s">
        <v>149</v>
      </c>
      <c r="AW135" s="14" t="s">
        <v>31</v>
      </c>
      <c r="AX135" s="14" t="s">
        <v>83</v>
      </c>
      <c r="AY135" s="226" t="s">
        <v>141</v>
      </c>
    </row>
    <row r="136" spans="1:65" s="2" customFormat="1" ht="7" customHeight="1" x14ac:dyDescent="0.2">
      <c r="A136" s="34"/>
      <c r="B136" s="54"/>
      <c r="C136" s="55"/>
      <c r="D136" s="55"/>
      <c r="E136" s="55"/>
      <c r="F136" s="55"/>
      <c r="G136" s="55"/>
      <c r="H136" s="55"/>
      <c r="I136" s="55"/>
      <c r="J136" s="55"/>
      <c r="K136" s="55"/>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l9oaIaH5gd3xRBv58iofYy1Gz9+TLgGqgtshg1/jnCSVIpKzdg+bNkSk7aLJwS60wW/PUKem9XM3jMZ+yiO8jg==" saltValue="dR2AoyLWvY8zxpnDKw76BEpp1UIvamFozOjJ6778GTTVbx830mNjG9F4mjO5YYB4sxsUaqi1Bb5EtcSsKt9pOg==" spinCount="100000" sheet="1" objects="1" scenarios="1" formatColumns="0" formatRows="0" autoFilter="0"/>
  <autoFilter ref="C117:K135" xr:uid="{00000000-0009-0000-0000-000008000000}"/>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SO 01 - Lašovice - Rakovník</vt:lpstr>
      <vt:lpstr>SO 02 - Lašovice</vt:lpstr>
      <vt:lpstr>SO 03 - Roztoky u Křivokl...</vt:lpstr>
      <vt:lpstr>SO 04 - Přejezd P2328</vt:lpstr>
      <vt:lpstr>SO 05 - Oprava nástupiště...</vt:lpstr>
      <vt:lpstr>SO 06 - Oprava nástupiště...</vt:lpstr>
      <vt:lpstr>SO 07 - Výřez vegetace</vt:lpstr>
      <vt:lpstr>SO 08 - Zabezpečovací zař...</vt:lpstr>
      <vt:lpstr>SO 09 - Oprava mostu v km...</vt:lpstr>
      <vt:lpstr>SO 10 - VRN</vt:lpstr>
      <vt:lpstr>'Rekapitulace stavby'!Názvy_tisku</vt:lpstr>
      <vt:lpstr>'SO 01 - Lašovice - Rakovník'!Názvy_tisku</vt:lpstr>
      <vt:lpstr>'SO 02 - Lašovice'!Názvy_tisku</vt:lpstr>
      <vt:lpstr>'SO 03 - Roztoky u Křivokl...'!Názvy_tisku</vt:lpstr>
      <vt:lpstr>'SO 04 - Přejezd P2328'!Názvy_tisku</vt:lpstr>
      <vt:lpstr>'SO 05 - Oprava nástupiště...'!Názvy_tisku</vt:lpstr>
      <vt:lpstr>'SO 06 - Oprava nástupiště...'!Názvy_tisku</vt:lpstr>
      <vt:lpstr>'SO 07 - Výřez vegetace'!Názvy_tisku</vt:lpstr>
      <vt:lpstr>'SO 08 - Zabezpečovací zař...'!Názvy_tisku</vt:lpstr>
      <vt:lpstr>'SO 09 - Oprava mostu v km...'!Názvy_tisku</vt:lpstr>
      <vt:lpstr>'SO 10 - VRN'!Názvy_tisku</vt:lpstr>
      <vt:lpstr>'Rekapitulace stavby'!Oblast_tisku</vt:lpstr>
      <vt:lpstr>'SO 01 - Lašovice - Rakovník'!Oblast_tisku</vt:lpstr>
      <vt:lpstr>'SO 02 - Lašovice'!Oblast_tisku</vt:lpstr>
      <vt:lpstr>'SO 03 - Roztoky u Křivokl...'!Oblast_tisku</vt:lpstr>
      <vt:lpstr>'SO 04 - Přejezd P2328'!Oblast_tisku</vt:lpstr>
      <vt:lpstr>'SO 05 - Oprava nástupiště...'!Oblast_tisku</vt:lpstr>
      <vt:lpstr>'SO 06 - Oprava nástupiště...'!Oblast_tisku</vt:lpstr>
      <vt:lpstr>'SO 07 - Výřez vegetace'!Oblast_tisku</vt:lpstr>
      <vt:lpstr>'SO 08 - Zabezpečovací zař...'!Oblast_tisku</vt:lpstr>
      <vt:lpstr>'SO 09 - Oprava mostu v km...'!Oblast_tisku</vt:lpstr>
      <vt:lpstr>'SO 10 -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 Lukáš</dc:creator>
  <cp:lastModifiedBy>Kot Lukáš</cp:lastModifiedBy>
  <dcterms:created xsi:type="dcterms:W3CDTF">2022-07-22T09:09:53Z</dcterms:created>
  <dcterms:modified xsi:type="dcterms:W3CDTF">2022-07-22T10:08:41Z</dcterms:modified>
</cp:coreProperties>
</file>